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anuarie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<sst xmlns="http://schemas.openxmlformats.org/spreadsheetml/2006/main" count="47" uniqueCount="45">
  <si>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</si>
  <si>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</si>
  <si>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</si>
  <si>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</si>
  <si>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</si>
  <si>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</si>
  <si>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</si>
  <si>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</si>
  <si>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</si>
  <si>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</si>
  <si>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</si>
  <si>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</si>
  <si>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</si>
  <si>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</si>
  <si>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</si>
  <si>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</si>
  <si>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</si>
  <si>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</si>
  <si>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</si>
  <si>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</si>
  <si>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</si>
  <si>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</si>
  <si>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</si>
  <si>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</si>
  <si>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</si>
  <si>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</si>
  <si>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</si>
  <si>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</si>
  <si>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</si>
  <si>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</si>
  <si>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</si>
  <si>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</si>
  <si>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</si>
  <si>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</si>
  <si>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</si>
  <si>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</si>
  <si>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</si>
  <si>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</si>
  <si>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</si>
  <si>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</si>
  <si>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</si>
  <si>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</si>
  <si>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</si>
  <si>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</si>
  <si>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 2022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</si>
</sst>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5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A1">
      <selection activeCell="C56" sqref="C56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21.8515625" style="12" customWidth="1"/>
    <col min="4" max="4" width="21.140625" style="1" customWidth="1"/>
    <col min="5" max="5" width="14.00390625" style="1" customWidth="1"/>
    <col min="6" max="6" width="15.00390625" style="1" customWidth="1"/>
    <col min="7" max="8" width="26.8515625" style="43" customWidth="1"/>
    <col min="9" max="9" width="12.140625" style="43" customWidth="1"/>
    <col min="10" max="10" width="13.7109375" style="43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3"/>
      <c r="C1" s="53"/>
      <c r="D1" s="53"/>
      <c r="E1" s="53"/>
    </row>
    <row r="2" spans="2:6" ht="39" customHeight="1">
      <c r="B2" s="54" t="s">
        <v>44</v>
      </c>
      <c r="C2" s="55"/>
      <c r="D2" s="55"/>
      <c r="E2" s="55"/>
      <c r="F2" s="55"/>
    </row>
    <row r="3" spans="2:6" ht="21" customHeight="1">
      <c r="B3" s="56" t="s">
        <v>37</v>
      </c>
      <c r="C3" s="56"/>
      <c r="D3" s="56"/>
      <c r="E3" s="56"/>
      <c r="F3" s="56"/>
    </row>
    <row r="4" spans="2:6" ht="23.25" customHeight="1">
      <c r="B4" s="57"/>
      <c r="C4" s="58" t="s">
        <v>0</v>
      </c>
      <c r="D4" s="58"/>
      <c r="E4" s="59" t="s">
        <v>41</v>
      </c>
      <c r="F4" s="59"/>
    </row>
    <row r="5" spans="2:6" ht="38.25" customHeight="1">
      <c r="B5" s="57"/>
      <c r="C5" s="16">
        <v>2021</v>
      </c>
      <c r="D5" s="16">
        <v>2022</v>
      </c>
      <c r="E5" s="40" t="s">
        <v>1</v>
      </c>
      <c r="F5" s="40" t="s">
        <v>2</v>
      </c>
    </row>
    <row r="6" spans="2:6" ht="16.5" customHeight="1">
      <c r="B6" s="16" t="s">
        <v>3</v>
      </c>
      <c r="C6" s="39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1" t="s">
        <v>4</v>
      </c>
      <c r="C7" s="51"/>
      <c r="D7" s="51"/>
      <c r="E7" s="51"/>
      <c r="F7" s="51"/>
      <c r="G7" s="44"/>
      <c r="H7" s="44"/>
      <c r="I7" s="44"/>
      <c r="J7" s="44"/>
    </row>
    <row r="8" spans="2:10" s="3" customFormat="1" ht="36" customHeight="1">
      <c r="B8" s="18" t="s">
        <v>40</v>
      </c>
      <c r="C8" s="19">
        <v>5364554.964</v>
      </c>
      <c r="D8" s="19">
        <v>6334048.265</v>
      </c>
      <c r="E8" s="19">
        <f aca="true" t="shared" si="0" ref="E8:E24">+D8-C8</f>
        <v>969493.301</v>
      </c>
      <c r="F8" s="33">
        <f aca="true" t="shared" si="1" ref="F8:F24">(D8/C8)*100-100</f>
        <v>18.072203705731283</v>
      </c>
      <c r="G8" s="45"/>
      <c r="H8" s="45"/>
      <c r="I8" s="46"/>
      <c r="J8" s="46"/>
    </row>
    <row r="9" spans="2:10" s="3" customFormat="1" ht="24" customHeight="1">
      <c r="B9" s="20" t="s">
        <v>5</v>
      </c>
      <c r="C9" s="21">
        <v>51110.627</v>
      </c>
      <c r="D9" s="21">
        <v>62358.048</v>
      </c>
      <c r="E9" s="21">
        <f t="shared" si="0"/>
        <v>11247.421000000002</v>
      </c>
      <c r="F9" s="34">
        <f t="shared" si="1"/>
        <v>22.006032131047817</v>
      </c>
      <c r="G9" s="45"/>
      <c r="H9" s="45"/>
      <c r="I9" s="46"/>
      <c r="J9" s="46"/>
    </row>
    <row r="10" spans="2:10" s="3" customFormat="1" ht="18.75" customHeight="1">
      <c r="B10" s="20" t="s">
        <v>6</v>
      </c>
      <c r="C10" s="21">
        <v>301326.187</v>
      </c>
      <c r="D10" s="21">
        <v>276829.605</v>
      </c>
      <c r="E10" s="21">
        <f t="shared" si="0"/>
        <v>-24496.581999999995</v>
      </c>
      <c r="F10" s="34">
        <f t="shared" si="1"/>
        <v>-8.129589480385917</v>
      </c>
      <c r="G10" s="45"/>
      <c r="H10" s="45"/>
      <c r="I10" s="46"/>
      <c r="J10" s="46"/>
    </row>
    <row r="11" spans="2:10" s="3" customFormat="1" ht="20.25" customHeight="1">
      <c r="B11" s="20" t="s">
        <v>8</v>
      </c>
      <c r="C11" s="21">
        <v>625383.432</v>
      </c>
      <c r="D11" s="21">
        <v>973194.357</v>
      </c>
      <c r="E11" s="21">
        <f t="shared" si="0"/>
        <v>347810.92499999993</v>
      </c>
      <c r="F11" s="34">
        <f t="shared" si="1"/>
        <v>55.615628301454564</v>
      </c>
      <c r="G11" s="45"/>
      <c r="H11" s="45"/>
      <c r="I11" s="46"/>
      <c r="J11" s="46"/>
    </row>
    <row r="12" spans="2:10" s="3" customFormat="1" ht="21.75" customHeight="1">
      <c r="B12" s="20" t="s">
        <v>9</v>
      </c>
      <c r="C12" s="21">
        <v>161540.142</v>
      </c>
      <c r="D12" s="21">
        <v>153535.156</v>
      </c>
      <c r="E12" s="21">
        <f t="shared" si="0"/>
        <v>-8004.986000000004</v>
      </c>
      <c r="F12" s="34">
        <f t="shared" si="1"/>
        <v>-4.955415973325074</v>
      </c>
      <c r="G12" s="45"/>
      <c r="H12" s="45"/>
      <c r="I12" s="46"/>
      <c r="J12" s="46"/>
    </row>
    <row r="13" spans="2:10" s="3" customFormat="1" ht="25.5" customHeight="1">
      <c r="B13" s="20" t="s">
        <v>28</v>
      </c>
      <c r="C13" s="21">
        <v>965672.73</v>
      </c>
      <c r="D13" s="21">
        <v>1306279.718</v>
      </c>
      <c r="E13" s="21">
        <f t="shared" si="0"/>
        <v>340606.9880000001</v>
      </c>
      <c r="F13" s="34">
        <f t="shared" si="1"/>
        <v>35.27147214771199</v>
      </c>
      <c r="G13" s="45"/>
      <c r="H13" s="45"/>
      <c r="I13" s="46"/>
      <c r="J13" s="46"/>
    </row>
    <row r="14" spans="2:10" s="3" customFormat="1" ht="20.25" customHeight="1">
      <c r="B14" s="20" t="s">
        <v>10</v>
      </c>
      <c r="C14" s="21">
        <v>285510.882</v>
      </c>
      <c r="D14" s="22">
        <v>635326.285</v>
      </c>
      <c r="E14" s="21">
        <f t="shared" si="0"/>
        <v>349815.40300000005</v>
      </c>
      <c r="F14" s="34">
        <f t="shared" si="1"/>
        <v>122.52261649347577</v>
      </c>
      <c r="G14" s="45"/>
      <c r="H14" s="45"/>
      <c r="I14" s="46"/>
      <c r="J14" s="46"/>
    </row>
    <row r="15" spans="2:10" s="3" customFormat="1" ht="19.5" customHeight="1">
      <c r="B15" s="20" t="s">
        <v>33</v>
      </c>
      <c r="C15" s="21">
        <v>440146.759</v>
      </c>
      <c r="D15" s="21">
        <v>495526.763</v>
      </c>
      <c r="E15" s="21">
        <f t="shared" si="0"/>
        <v>55380.00399999996</v>
      </c>
      <c r="F15" s="34">
        <f t="shared" si="1"/>
        <v>12.582167849155951</v>
      </c>
      <c r="G15" s="45"/>
      <c r="H15" s="45"/>
      <c r="I15" s="46"/>
      <c r="J15" s="46"/>
    </row>
    <row r="16" spans="2:10" s="3" customFormat="1" ht="30.75" customHeight="1">
      <c r="B16" s="20" t="s">
        <v>34</v>
      </c>
      <c r="C16" s="21">
        <v>164632.05</v>
      </c>
      <c r="D16" s="21">
        <v>189273.549</v>
      </c>
      <c r="E16" s="21">
        <f t="shared" si="0"/>
        <v>24641.49900000001</v>
      </c>
      <c r="F16" s="34">
        <f t="shared" si="1"/>
        <v>14.967619609911935</v>
      </c>
      <c r="G16" s="45"/>
      <c r="H16" s="45"/>
      <c r="I16" s="46"/>
      <c r="J16" s="46"/>
    </row>
    <row r="17" spans="2:10" s="3" customFormat="1" ht="24" customHeight="1">
      <c r="B17" s="20" t="s">
        <v>12</v>
      </c>
      <c r="C17" s="21">
        <f>SUM(C18:C23)</f>
        <v>1358655.997</v>
      </c>
      <c r="D17" s="21">
        <f>SUM(D18:D23)</f>
        <v>1673200.04</v>
      </c>
      <c r="E17" s="21">
        <f t="shared" si="0"/>
        <v>314544.04300000006</v>
      </c>
      <c r="F17" s="34">
        <f t="shared" si="1"/>
        <v>23.151117258123733</v>
      </c>
      <c r="G17" s="45"/>
      <c r="H17" s="45"/>
      <c r="I17" s="46"/>
      <c r="J17" s="46"/>
    </row>
    <row r="18" spans="2:10" s="3" customFormat="1" ht="16.5" customHeight="1">
      <c r="B18" s="29" t="s">
        <v>7</v>
      </c>
      <c r="C18" s="21">
        <v>13566.557</v>
      </c>
      <c r="D18" s="21">
        <v>27337.516</v>
      </c>
      <c r="E18" s="21">
        <f t="shared" si="0"/>
        <v>13770.958999999999</v>
      </c>
      <c r="F18" s="34">
        <f t="shared" si="1"/>
        <v>101.50666082779881</v>
      </c>
      <c r="G18" s="45"/>
      <c r="H18" s="45"/>
      <c r="I18" s="46"/>
      <c r="J18" s="46"/>
    </row>
    <row r="19" spans="2:10" s="3" customFormat="1" ht="16.5" customHeight="1">
      <c r="B19" s="29" t="s">
        <v>39</v>
      </c>
      <c r="C19" s="21">
        <v>348207.872</v>
      </c>
      <c r="D19" s="21">
        <v>61519.773</v>
      </c>
      <c r="E19" s="21">
        <f t="shared" si="0"/>
        <v>-286688.099</v>
      </c>
      <c r="F19" s="34">
        <f t="shared" si="1"/>
        <v>-82.33245772226539</v>
      </c>
      <c r="G19" s="45"/>
      <c r="H19" s="45"/>
      <c r="I19" s="46"/>
      <c r="J19" s="46"/>
    </row>
    <row r="20" spans="2:10" s="3" customFormat="1" ht="16.5" customHeight="1">
      <c r="B20" s="29" t="s">
        <v>35</v>
      </c>
      <c r="C20" s="21">
        <v>30503.853</v>
      </c>
      <c r="D20" s="21">
        <v>29199.327</v>
      </c>
      <c r="E20" s="21">
        <f t="shared" si="0"/>
        <v>-1304.525999999998</v>
      </c>
      <c r="F20" s="34">
        <f t="shared" si="1"/>
        <v>-4.276594173201659</v>
      </c>
      <c r="G20" s="45"/>
      <c r="H20" s="45"/>
      <c r="I20" s="46"/>
      <c r="J20" s="46"/>
    </row>
    <row r="21" spans="2:10" s="3" customFormat="1" ht="16.5" customHeight="1">
      <c r="B21" s="29" t="s">
        <v>36</v>
      </c>
      <c r="C21" s="21">
        <v>90552.322</v>
      </c>
      <c r="D21" s="21">
        <v>42190.052</v>
      </c>
      <c r="E21" s="21">
        <f t="shared" si="0"/>
        <v>-48362.27</v>
      </c>
      <c r="F21" s="34">
        <f t="shared" si="1"/>
        <v>-53.40809482500073</v>
      </c>
      <c r="G21" s="45"/>
      <c r="H21" s="45"/>
      <c r="I21" s="46"/>
      <c r="J21" s="46"/>
    </row>
    <row r="22" spans="2:10" s="3" customFormat="1" ht="16.5" customHeight="1">
      <c r="B22" s="29" t="s">
        <v>11</v>
      </c>
      <c r="C22" s="21">
        <v>194.947</v>
      </c>
      <c r="D22" s="21">
        <v>12.602</v>
      </c>
      <c r="E22" s="21">
        <f>+D22-C22</f>
        <v>-182.345</v>
      </c>
      <c r="F22" s="34">
        <f>(D22/C22)*100-100</f>
        <v>-93.53567892811893</v>
      </c>
      <c r="G22" s="45"/>
      <c r="H22" s="45"/>
      <c r="I22" s="46"/>
      <c r="J22" s="46"/>
    </row>
    <row r="23" spans="2:10" s="3" customFormat="1" ht="16.5" customHeight="1">
      <c r="B23" s="29" t="s">
        <v>12</v>
      </c>
      <c r="C23" s="21">
        <v>875630.446</v>
      </c>
      <c r="D23" s="21">
        <v>1512940.77</v>
      </c>
      <c r="E23" s="21">
        <f t="shared" si="0"/>
        <v>637310.324</v>
      </c>
      <c r="F23" s="34">
        <f t="shared" si="1"/>
        <v>72.78302472365152</v>
      </c>
      <c r="G23" s="45"/>
      <c r="H23" s="45"/>
      <c r="I23" s="46"/>
      <c r="J23" s="46"/>
    </row>
    <row r="24" spans="2:10" s="3" customFormat="1" ht="29.25" customHeight="1">
      <c r="B24" s="23" t="s">
        <v>13</v>
      </c>
      <c r="C24" s="24">
        <f>+SUM(C8:C17)</f>
        <v>9718533.77</v>
      </c>
      <c r="D24" s="24">
        <f>+SUM(D8:D17)</f>
        <v>12099571.786000002</v>
      </c>
      <c r="E24" s="24">
        <f t="shared" si="0"/>
        <v>2381038.0160000026</v>
      </c>
      <c r="F24" s="38">
        <f t="shared" si="1"/>
        <v>24.499971624834956</v>
      </c>
      <c r="G24" s="47"/>
      <c r="H24" s="47"/>
      <c r="I24" s="46"/>
      <c r="J24" s="46"/>
    </row>
    <row r="25" spans="2:10" s="3" customFormat="1" ht="22.5" customHeight="1">
      <c r="B25" s="52" t="s">
        <v>14</v>
      </c>
      <c r="C25" s="52"/>
      <c r="D25" s="52"/>
      <c r="E25" s="52"/>
      <c r="F25" s="52"/>
      <c r="G25" s="44"/>
      <c r="H25" s="44"/>
      <c r="I25" s="46"/>
      <c r="J25" s="46"/>
    </row>
    <row r="26" spans="2:10" s="3" customFormat="1" ht="22.5" customHeight="1">
      <c r="B26" s="25" t="s">
        <v>30</v>
      </c>
      <c r="C26" s="26">
        <f>SUM(C27:C30)</f>
        <v>1068931.4009999998</v>
      </c>
      <c r="D26" s="26">
        <f>SUM(D27:D30)</f>
        <v>1069680.245</v>
      </c>
      <c r="E26" s="21">
        <f>+D26-C26</f>
        <v>748.8440000002738</v>
      </c>
      <c r="F26" s="35">
        <f>(D26/C26)*100-100</f>
        <v>0.0700553842182643</v>
      </c>
      <c r="G26" s="44"/>
      <c r="H26" s="44"/>
      <c r="I26" s="46"/>
      <c r="J26" s="46"/>
    </row>
    <row r="27" spans="2:10" s="3" customFormat="1" ht="16.5" customHeight="1">
      <c r="B27" s="29" t="s">
        <v>15</v>
      </c>
      <c r="C27" s="21">
        <v>146073.216</v>
      </c>
      <c r="D27" s="21">
        <v>161436.185</v>
      </c>
      <c r="E27" s="21">
        <f>+D27-C27</f>
        <v>15362.969000000012</v>
      </c>
      <c r="F27" s="34">
        <f>(D27/C27)*100-100</f>
        <v>10.517307293350768</v>
      </c>
      <c r="G27" s="45"/>
      <c r="H27" s="45"/>
      <c r="I27" s="46"/>
      <c r="J27" s="46"/>
    </row>
    <row r="28" spans="2:10" s="3" customFormat="1" ht="16.5" customHeight="1">
      <c r="B28" s="29" t="s">
        <v>16</v>
      </c>
      <c r="C28" s="21">
        <v>662.919</v>
      </c>
      <c r="D28" s="21">
        <v>327.568</v>
      </c>
      <c r="E28" s="21">
        <f aca="true" t="shared" si="2" ref="E28:E34">+D28-C28</f>
        <v>-335.351</v>
      </c>
      <c r="F28" s="34">
        <f>(D28/C28)*100-100</f>
        <v>-50.58702496081723</v>
      </c>
      <c r="G28" s="45"/>
      <c r="H28" s="45"/>
      <c r="I28" s="46"/>
      <c r="J28" s="46"/>
    </row>
    <row r="29" spans="2:10" s="3" customFormat="1" ht="16.5" customHeight="1">
      <c r="B29" s="29" t="s">
        <v>17</v>
      </c>
      <c r="C29" s="21">
        <v>35890.353</v>
      </c>
      <c r="D29" s="21">
        <v>137109.965</v>
      </c>
      <c r="E29" s="21">
        <f t="shared" si="2"/>
        <v>101219.612</v>
      </c>
      <c r="F29" s="34">
        <f>(D29/C29)*100-100</f>
        <v>282.0245652083722</v>
      </c>
      <c r="G29" s="45"/>
      <c r="H29" s="45"/>
      <c r="I29" s="46"/>
      <c r="J29" s="46"/>
    </row>
    <row r="30" spans="2:10" s="3" customFormat="1" ht="16.5" customHeight="1">
      <c r="B30" s="29" t="s">
        <v>19</v>
      </c>
      <c r="C30" s="21">
        <v>886304.913</v>
      </c>
      <c r="D30" s="21">
        <v>770806.527</v>
      </c>
      <c r="E30" s="21">
        <f>+D30-C30</f>
        <v>-115498.38599999994</v>
      </c>
      <c r="F30" s="34">
        <f>+(D30/C30)*100-100</f>
        <v>-13.031450498119938</v>
      </c>
      <c r="G30" s="45"/>
      <c r="H30" s="45"/>
      <c r="I30" s="46"/>
      <c r="J30" s="46"/>
    </row>
    <row r="31" spans="2:10" s="3" customFormat="1" ht="21.75" customHeight="1">
      <c r="B31" s="25" t="s">
        <v>31</v>
      </c>
      <c r="C31" s="21">
        <f>SUM(C32:C33)</f>
        <v>2282612.039</v>
      </c>
      <c r="D31" s="21">
        <f>SUM(D32:D33)</f>
        <v>2744605.95</v>
      </c>
      <c r="E31" s="21">
        <f>+D31-C31</f>
        <v>461993.9110000003</v>
      </c>
      <c r="F31" s="36">
        <f>+(D31/C31)*100-100</f>
        <v>20.239703598619315</v>
      </c>
      <c r="G31" s="44"/>
      <c r="H31" s="44"/>
      <c r="I31" s="46"/>
      <c r="J31" s="46"/>
    </row>
    <row r="32" spans="2:10" s="3" customFormat="1" ht="16.5" customHeight="1">
      <c r="B32" s="29" t="s">
        <v>29</v>
      </c>
      <c r="C32" s="21">
        <v>1907696.7</v>
      </c>
      <c r="D32" s="21">
        <v>2217646.474</v>
      </c>
      <c r="E32" s="21">
        <f t="shared" si="2"/>
        <v>309949.774</v>
      </c>
      <c r="F32" s="34">
        <f>+(D32/C32)*100-100</f>
        <v>16.247329777317333</v>
      </c>
      <c r="G32" s="45"/>
      <c r="H32" s="45"/>
      <c r="I32" s="46"/>
      <c r="J32" s="46"/>
    </row>
    <row r="33" spans="2:10" s="3" customFormat="1" ht="16.5" customHeight="1">
      <c r="B33" s="29" t="s">
        <v>32</v>
      </c>
      <c r="C33" s="21">
        <v>374915.339</v>
      </c>
      <c r="D33" s="21">
        <v>526959.476</v>
      </c>
      <c r="E33" s="21">
        <f t="shared" si="2"/>
        <v>152044.13700000005</v>
      </c>
      <c r="F33" s="34">
        <f>+(D33/C33)*100-100</f>
        <v>40.5542588376199</v>
      </c>
      <c r="G33" s="45"/>
      <c r="H33" s="45"/>
      <c r="I33" s="46"/>
      <c r="J33" s="46"/>
    </row>
    <row r="34" spans="2:10" s="3" customFormat="1" ht="23.25" customHeight="1">
      <c r="B34" s="25" t="s">
        <v>20</v>
      </c>
      <c r="C34" s="21">
        <v>2776643.715</v>
      </c>
      <c r="D34" s="21">
        <v>2920509.043</v>
      </c>
      <c r="E34" s="26">
        <f t="shared" si="2"/>
        <v>143865.3280000002</v>
      </c>
      <c r="F34" s="36">
        <f aca="true" t="shared" si="3" ref="F34:F45">(D34/C34)*100-100</f>
        <v>5.181267125587993</v>
      </c>
      <c r="G34" s="45"/>
      <c r="H34" s="45"/>
      <c r="I34" s="46"/>
      <c r="J34" s="46"/>
    </row>
    <row r="35" spans="2:10" s="3" customFormat="1" ht="18.75" customHeight="1">
      <c r="B35" s="25" t="s">
        <v>24</v>
      </c>
      <c r="C35" s="21">
        <v>249907.556</v>
      </c>
      <c r="D35" s="21">
        <v>352968.964</v>
      </c>
      <c r="E35" s="21">
        <f>+D35-C35</f>
        <v>103061.40799999997</v>
      </c>
      <c r="F35" s="34">
        <f t="shared" si="3"/>
        <v>41.23981269297835</v>
      </c>
      <c r="G35" s="45"/>
      <c r="H35" s="45"/>
      <c r="I35" s="46"/>
      <c r="J35" s="46"/>
    </row>
    <row r="36" spans="2:10" s="3" customFormat="1" ht="15" customHeight="1">
      <c r="B36" s="25" t="s">
        <v>43</v>
      </c>
      <c r="C36" s="21">
        <v>1870287.499</v>
      </c>
      <c r="D36" s="21">
        <v>2246991.655</v>
      </c>
      <c r="E36" s="21">
        <f>+D36-C36</f>
        <v>376704.1559999997</v>
      </c>
      <c r="F36" s="34">
        <f t="shared" si="3"/>
        <v>20.141510660869784</v>
      </c>
      <c r="G36" s="48"/>
      <c r="H36" s="48"/>
      <c r="I36" s="46"/>
      <c r="J36" s="46"/>
    </row>
    <row r="37" spans="2:10" s="3" customFormat="1" ht="20.25" customHeight="1">
      <c r="B37" s="25" t="s">
        <v>22</v>
      </c>
      <c r="C37" s="21">
        <f>SUM(C38:C44)</f>
        <v>1516831.645</v>
      </c>
      <c r="D37" s="21">
        <f>SUM(D38:D44)</f>
        <v>1801500.774</v>
      </c>
      <c r="E37" s="21">
        <f>+D37-C37</f>
        <v>284669.12899999996</v>
      </c>
      <c r="F37" s="34">
        <f t="shared" si="3"/>
        <v>18.76735166611057</v>
      </c>
      <c r="G37" s="48"/>
      <c r="H37" s="48"/>
      <c r="I37" s="46"/>
      <c r="J37" s="46"/>
    </row>
    <row r="38" spans="2:10" s="3" customFormat="1" ht="16.5" customHeight="1">
      <c r="B38" s="29" t="s">
        <v>18</v>
      </c>
      <c r="C38" s="21">
        <v>98044.216</v>
      </c>
      <c r="D38" s="21">
        <v>122059.654</v>
      </c>
      <c r="E38" s="21">
        <f>+D38-C38</f>
        <v>24015.437999999995</v>
      </c>
      <c r="F38" s="34">
        <f t="shared" si="3"/>
        <v>24.49449746224704</v>
      </c>
      <c r="G38" s="48"/>
      <c r="H38" s="48"/>
      <c r="I38" s="46"/>
      <c r="J38" s="46"/>
    </row>
    <row r="39" spans="2:10" s="3" customFormat="1" ht="21.75" customHeight="1">
      <c r="B39" s="29" t="s">
        <v>38</v>
      </c>
      <c r="C39" s="21">
        <v>11730</v>
      </c>
      <c r="D39" s="21">
        <v>5000</v>
      </c>
      <c r="E39" s="21">
        <f>+D39-C39</f>
        <v>-6730</v>
      </c>
      <c r="F39" s="34">
        <f t="shared" si="3"/>
        <v>-57.37425404944587</v>
      </c>
      <c r="G39" s="48"/>
      <c r="H39" s="48"/>
      <c r="I39" s="46"/>
      <c r="J39" s="46"/>
    </row>
    <row r="40" spans="2:10" s="3" customFormat="1" ht="24.75" customHeight="1">
      <c r="B40" s="29" t="s">
        <v>21</v>
      </c>
      <c r="C40" s="21">
        <v>123219.517</v>
      </c>
      <c r="D40" s="21">
        <v>116391.831</v>
      </c>
      <c r="E40" s="21">
        <f>+D40-C40</f>
        <v>-6827.6860000000015</v>
      </c>
      <c r="F40" s="34">
        <f t="shared" si="3"/>
        <v>-5.54107512042917</v>
      </c>
      <c r="G40" s="48"/>
      <c r="H40" s="48"/>
      <c r="I40" s="46"/>
      <c r="J40" s="46"/>
    </row>
    <row r="41" spans="2:10" s="3" customFormat="1" ht="16.5" customHeight="1">
      <c r="B41" s="29" t="s">
        <v>23</v>
      </c>
      <c r="C41" s="21">
        <v>188093.857</v>
      </c>
      <c r="D41" s="21">
        <v>200437.329</v>
      </c>
      <c r="E41" s="21">
        <f>+D41-C41</f>
        <v>12343.472000000009</v>
      </c>
      <c r="F41" s="34">
        <f t="shared" si="3"/>
        <v>6.5624003871641605</v>
      </c>
      <c r="G41" s="48"/>
      <c r="H41" s="48"/>
      <c r="I41" s="46"/>
      <c r="J41" s="46"/>
    </row>
    <row r="42" spans="2:10" s="3" customFormat="1" ht="25.5" customHeight="1">
      <c r="B42" s="29" t="s">
        <v>25</v>
      </c>
      <c r="C42" s="21">
        <v>4618.946</v>
      </c>
      <c r="D42" s="21">
        <v>5363.711</v>
      </c>
      <c r="E42" s="21">
        <f>+D42-C42</f>
        <v>744.7650000000003</v>
      </c>
      <c r="F42" s="34">
        <f t="shared" si="3"/>
        <v>16.124133081443276</v>
      </c>
      <c r="G42" s="48"/>
      <c r="H42" s="48"/>
      <c r="I42" s="46"/>
      <c r="J42" s="46"/>
    </row>
    <row r="43" spans="2:10" s="3" customFormat="1" ht="16.5" customHeight="1">
      <c r="B43" s="29" t="s">
        <v>26</v>
      </c>
      <c r="C43" s="21">
        <v>37167.679</v>
      </c>
      <c r="D43" s="21">
        <v>43943.729</v>
      </c>
      <c r="E43" s="21">
        <f>+D43-C43</f>
        <v>6776.050000000003</v>
      </c>
      <c r="F43" s="34">
        <f t="shared" si="3"/>
        <v>18.231028092983692</v>
      </c>
      <c r="G43" s="48"/>
      <c r="H43" s="48"/>
      <c r="I43" s="46"/>
      <c r="J43" s="46"/>
    </row>
    <row r="44" spans="2:10" s="3" customFormat="1" ht="16.5" customHeight="1">
      <c r="B44" s="29" t="s">
        <v>22</v>
      </c>
      <c r="C44" s="21">
        <v>1053957.43</v>
      </c>
      <c r="D44" s="21">
        <v>1308304.52</v>
      </c>
      <c r="E44" s="21">
        <f>+D44-C44</f>
        <v>254347.09000000008</v>
      </c>
      <c r="F44" s="34">
        <f t="shared" si="3"/>
        <v>24.1325771573146</v>
      </c>
      <c r="G44" s="48"/>
      <c r="H44" s="48"/>
      <c r="I44" s="46"/>
      <c r="J44" s="46"/>
    </row>
    <row r="45" spans="2:10" s="3" customFormat="1" ht="24.75" customHeight="1">
      <c r="B45" s="27" t="s">
        <v>27</v>
      </c>
      <c r="C45" s="28">
        <f>+C26+C31+C34+C35+C36+C37</f>
        <v>9765213.854999999</v>
      </c>
      <c r="D45" s="28">
        <f>+D26+D31+D34+D35+D36+D37</f>
        <v>11136256.631</v>
      </c>
      <c r="E45" s="28">
        <f>+D45-C45</f>
        <v>1371042.7760000005</v>
      </c>
      <c r="F45" s="37">
        <f t="shared" si="3"/>
        <v>14.040069130672421</v>
      </c>
      <c r="G45" s="49"/>
      <c r="H45" s="49"/>
      <c r="I45" s="46"/>
      <c r="J45" s="46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1" t="s">
        <v>42</v>
      </c>
      <c r="C47" s="32"/>
      <c r="D47" s="42"/>
      <c r="E47" s="6"/>
      <c r="F47" s="6"/>
    </row>
    <row r="48" spans="2:6" ht="16.5" customHeight="1">
      <c r="B48" s="4"/>
      <c r="C48" s="50">
        <v>0</v>
      </c>
      <c r="D48" s="50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2022-02-18T09:35:08Z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819700f5-416c-4a59-9587-ae4ff2ed01dc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