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uarie-marti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<sst xmlns="http://schemas.openxmlformats.org/spreadsheetml/2006/main" count="48" uniqueCount="46">
  <si>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</si>
  <si>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</si>
  <si>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</si>
  <si>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</si>
  <si>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</si>
  <si>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</si>
  <si>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</si>
  <si>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</si>
  <si>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</si>
  <si>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</si>
  <si>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</si>
  <si>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</si>
  <si>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</si>
  <si>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</si>
  <si>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</si>
  <si>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</si>
  <si>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</si>
  <si>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</si>
  <si>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</si>
  <si>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</si>
  <si>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</si>
  <si>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</si>
  <si>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</si>
  <si>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</si>
  <si>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</si>
  <si>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</si>
  <si>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</si>
  <si>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</si>
  <si>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</si>
  <si>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</si>
  <si>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</si>
  <si>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</si>
  <si>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</si>
  <si>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</si>
  <si>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</si>
  <si>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</si>
  <si>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</si>
  <si>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</si>
  <si>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</si>
  <si>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</si>
  <si>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</si>
  <si>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</si>
  <si>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</si>
  <si>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</si>
  <si>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r>
      <t>Volumul operațiunilor de casă pe sistemul bancar  din Republica Moldova,
ianuarie - martie 2023</t>
    </r>
    <r>
      <rPr>
        <b/>
        <vertAlign val="superscript"/>
        <sz val="16"/>
        <color indexed="57"/>
        <rFont val="Times New Roman"/>
        <family val="1"/>
      </rPr>
      <t>i</t>
    </r>
  </si>
  <si>
    <t>de 2.6 ori</t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</si>
</sst>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0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5" fillId="0" borderId="11" xfId="57" applyFont="1" applyBorder="1" applyAlignment="1">
      <alignment horizontal="left" vertical="center" wrapText="1" indent="1"/>
      <protection/>
    </xf>
    <xf numFmtId="168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horizontal="left" vertical="center" wrapText="1" indent="1"/>
      <protection/>
    </xf>
    <xf numFmtId="168" fontId="5" fillId="0" borderId="14" xfId="57" applyNumberFormat="1" applyFont="1" applyBorder="1" applyAlignment="1">
      <alignment horizontal="right" vertical="center"/>
      <protection/>
    </xf>
    <xf numFmtId="168" fontId="5" fillId="0" borderId="14" xfId="57" applyNumberFormat="1" applyFont="1" applyFill="1" applyBorder="1" applyAlignment="1">
      <alignment horizontal="right" vertical="center"/>
      <protection/>
    </xf>
    <xf numFmtId="0" fontId="46" fillId="33" borderId="15" xfId="47" applyNumberFormat="1" applyFont="1" applyFill="1" applyBorder="1" applyAlignment="1">
      <alignment horizontal="left" vertical="center" wrapText="1"/>
    </xf>
    <xf numFmtId="168" fontId="46" fillId="33" borderId="16" xfId="57" applyNumberFormat="1" applyFont="1" applyFill="1" applyBorder="1" applyAlignment="1">
      <alignment horizontal="right" vertical="center"/>
      <protection/>
    </xf>
    <xf numFmtId="0" fontId="5" fillId="0" borderId="13" xfId="47" applyNumberFormat="1" applyFont="1" applyBorder="1" applyAlignment="1">
      <alignment horizontal="left" vertical="center" wrapText="1" indent="1"/>
    </xf>
    <xf numFmtId="168" fontId="5" fillId="0" borderId="14" xfId="47" applyNumberFormat="1" applyFont="1" applyBorder="1" applyAlignment="1">
      <alignment horizontal="right" vertical="center"/>
    </xf>
    <xf numFmtId="0" fontId="46" fillId="33" borderId="17" xfId="47" applyNumberFormat="1" applyFont="1" applyFill="1" applyBorder="1" applyAlignment="1">
      <alignment horizontal="left" vertical="center" wrapText="1"/>
    </xf>
    <xf numFmtId="168" fontId="46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5" fontId="47" fillId="0" borderId="0" xfId="47" applyFont="1" applyBorder="1" applyAlignment="1">
      <alignment wrapText="1"/>
    </xf>
    <xf numFmtId="0" fontId="47" fillId="0" borderId="0" xfId="47" applyNumberFormat="1" applyFont="1" applyBorder="1" applyAlignment="1">
      <alignment horizontal="center"/>
    </xf>
    <xf numFmtId="167" fontId="47" fillId="0" borderId="0" xfId="47" applyNumberFormat="1" applyFont="1" applyBorder="1" applyAlignment="1">
      <alignment wrapText="1"/>
    </xf>
    <xf numFmtId="164" fontId="5" fillId="0" borderId="19" xfId="57" applyNumberFormat="1" applyFont="1" applyFill="1" applyBorder="1" applyAlignment="1">
      <alignment horizontal="right" vertical="center"/>
      <protection/>
    </xf>
    <xf numFmtId="164" fontId="5" fillId="34" borderId="20" xfId="57" applyNumberFormat="1" applyFont="1" applyFill="1" applyBorder="1" applyAlignment="1">
      <alignment horizontal="right" vertical="center"/>
      <protection/>
    </xf>
    <xf numFmtId="164" fontId="5" fillId="0" borderId="20" xfId="57" applyNumberFormat="1" applyFont="1" applyBorder="1" applyAlignment="1">
      <alignment horizontal="right" vertical="center"/>
      <protection/>
    </xf>
    <xf numFmtId="164" fontId="5" fillId="0" borderId="20" xfId="47" applyNumberFormat="1" applyFont="1" applyBorder="1" applyAlignment="1">
      <alignment horizontal="right" vertical="center"/>
    </xf>
    <xf numFmtId="164" fontId="46" fillId="33" borderId="21" xfId="57" applyNumberFormat="1" applyFont="1" applyFill="1" applyBorder="1" applyAlignment="1">
      <alignment horizontal="right" vertical="center"/>
      <protection/>
    </xf>
    <xf numFmtId="164" fontId="46" fillId="33" borderId="22" xfId="57" applyNumberFormat="1" applyFont="1" applyFill="1" applyBorder="1" applyAlignment="1">
      <alignment horizontal="right" vertical="center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13" fillId="0" borderId="0" xfId="47" applyNumberFormat="1" applyFont="1" applyBorder="1" applyAlignment="1">
      <alignment horizontal="center" vertical="center"/>
    </xf>
    <xf numFmtId="165" fontId="47" fillId="0" borderId="0" xfId="47" applyNumberFormat="1" applyFont="1" applyBorder="1" applyAlignment="1">
      <alignment wrapText="1"/>
    </xf>
    <xf numFmtId="169" fontId="47" fillId="0" borderId="0" xfId="47" applyNumberFormat="1" applyFont="1" applyBorder="1" applyAlignment="1">
      <alignment wrapText="1"/>
    </xf>
    <xf numFmtId="164" fontId="5" fillId="0" borderId="20" xfId="57" applyNumberFormat="1" applyFont="1" applyFill="1" applyBorder="1" applyAlignment="1">
      <alignment horizontal="right" vertical="center"/>
      <protection/>
    </xf>
    <xf numFmtId="0" fontId="8" fillId="7" borderId="23" xfId="57" applyFont="1" applyFill="1" applyBorder="1" applyAlignment="1">
      <alignment horizontal="center" vertical="center"/>
      <protection/>
    </xf>
    <xf numFmtId="0" fontId="8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48" fillId="0" borderId="0" xfId="57" applyNumberFormat="1" applyFont="1" applyBorder="1" applyAlignment="1">
      <alignment horizontal="center" wrapText="1"/>
      <protection/>
    </xf>
    <xf numFmtId="49" fontId="48" fillId="0" borderId="0" xfId="57" applyNumberFormat="1" applyFont="1" applyBorder="1" applyAlignment="1">
      <alignment horizontal="center"/>
      <protection/>
    </xf>
    <xf numFmtId="0" fontId="7" fillId="0" borderId="25" xfId="57" applyFont="1" applyBorder="1" applyAlignment="1">
      <alignment horizontal="right"/>
      <protection/>
    </xf>
    <xf numFmtId="0" fontId="8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164" fontId="5" fillId="0" borderId="20" xfId="47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9.140625" style="1" customWidth="1"/>
    <col min="2" max="2" width="72.28125" style="5" customWidth="1"/>
    <col min="3" max="3" width="14.00390625" style="6" customWidth="1"/>
    <col min="4" max="6" width="14.00390625" style="1" customWidth="1"/>
    <col min="7" max="16384" width="7.57421875" style="1" customWidth="1"/>
  </cols>
  <sheetData>
    <row r="1" spans="2:5" ht="24" customHeight="1">
      <c r="B1" s="38"/>
      <c r="C1" s="38"/>
      <c r="D1" s="38"/>
      <c r="E1" s="38"/>
    </row>
    <row r="2" spans="2:6" ht="39" customHeight="1">
      <c r="B2" s="39" t="s">
        <v>44</v>
      </c>
      <c r="C2" s="40"/>
      <c r="D2" s="40"/>
      <c r="E2" s="40"/>
      <c r="F2" s="40"/>
    </row>
    <row r="3" spans="2:6" ht="21" customHeight="1">
      <c r="B3" s="41" t="s">
        <v>43</v>
      </c>
      <c r="C3" s="41"/>
      <c r="D3" s="41"/>
      <c r="E3" s="41"/>
      <c r="F3" s="41"/>
    </row>
    <row r="4" spans="2:6" ht="23.25" customHeight="1">
      <c r="B4" s="42"/>
      <c r="C4" s="43" t="s">
        <v>0</v>
      </c>
      <c r="D4" s="43"/>
      <c r="E4" s="44" t="s">
        <v>40</v>
      </c>
      <c r="F4" s="44"/>
    </row>
    <row r="5" spans="2:6" ht="38.25" customHeight="1">
      <c r="B5" s="42"/>
      <c r="C5" s="7">
        <v>2022</v>
      </c>
      <c r="D5" s="7">
        <v>2023</v>
      </c>
      <c r="E5" s="31" t="s">
        <v>1</v>
      </c>
      <c r="F5" s="31" t="s">
        <v>2</v>
      </c>
    </row>
    <row r="6" spans="2:6" ht="16.5" customHeight="1">
      <c r="B6" s="7" t="s">
        <v>3</v>
      </c>
      <c r="C6" s="30">
        <v>1</v>
      </c>
      <c r="D6" s="8">
        <v>2</v>
      </c>
      <c r="E6" s="8">
        <v>3</v>
      </c>
      <c r="F6" s="8">
        <v>4</v>
      </c>
    </row>
    <row r="7" spans="2:6" s="2" customFormat="1" ht="23.25" customHeight="1">
      <c r="B7" s="36" t="s">
        <v>4</v>
      </c>
      <c r="C7" s="36"/>
      <c r="D7" s="36"/>
      <c r="E7" s="36"/>
      <c r="F7" s="36"/>
    </row>
    <row r="8" spans="2:6" s="2" customFormat="1" ht="36" customHeight="1">
      <c r="B8" s="9" t="s">
        <v>39</v>
      </c>
      <c r="C8" s="10">
        <v>19749703.165</v>
      </c>
      <c r="D8" s="10">
        <v>20860878.274</v>
      </c>
      <c r="E8" s="10">
        <f aca="true" t="shared" si="0" ref="E8:E24">+D8-C8</f>
        <v>1111175.109000001</v>
      </c>
      <c r="F8" s="24">
        <f aca="true" t="shared" si="1" ref="F8:F24">(D8/C8)*100-100</f>
        <v>5.626287644511052</v>
      </c>
    </row>
    <row r="9" spans="2:6" s="2" customFormat="1" ht="24" customHeight="1">
      <c r="B9" s="11" t="s">
        <v>5</v>
      </c>
      <c r="C9" s="12">
        <v>184605.747</v>
      </c>
      <c r="D9" s="12">
        <v>252299.085</v>
      </c>
      <c r="E9" s="12">
        <f t="shared" si="0"/>
        <v>67693.33799999999</v>
      </c>
      <c r="F9" s="25">
        <f t="shared" si="1"/>
        <v>36.66913901656591</v>
      </c>
    </row>
    <row r="10" spans="2:6" s="2" customFormat="1" ht="18.75" customHeight="1">
      <c r="B10" s="11" t="s">
        <v>6</v>
      </c>
      <c r="C10" s="12">
        <v>830139.741</v>
      </c>
      <c r="D10" s="12">
        <v>1096952.187</v>
      </c>
      <c r="E10" s="12">
        <f t="shared" si="0"/>
        <v>266812.4459999999</v>
      </c>
      <c r="F10" s="25">
        <f t="shared" si="1"/>
        <v>32.14066654351387</v>
      </c>
    </row>
    <row r="11" spans="2:6" s="2" customFormat="1" ht="20.25" customHeight="1">
      <c r="B11" s="11" t="s">
        <v>8</v>
      </c>
      <c r="C11" s="12">
        <v>2825179.419</v>
      </c>
      <c r="D11" s="12">
        <v>2715909.666</v>
      </c>
      <c r="E11" s="12">
        <f t="shared" si="0"/>
        <v>-109269.75300000003</v>
      </c>
      <c r="F11" s="25">
        <f t="shared" si="1"/>
        <v>-3.8677102156817114</v>
      </c>
    </row>
    <row r="12" spans="2:6" s="2" customFormat="1" ht="21.75" customHeight="1">
      <c r="B12" s="11" t="s">
        <v>9</v>
      </c>
      <c r="C12" s="12">
        <v>499724.46499999997</v>
      </c>
      <c r="D12" s="12">
        <v>484523.06700000004</v>
      </c>
      <c r="E12" s="12">
        <f t="shared" si="0"/>
        <v>-15201.397999999928</v>
      </c>
      <c r="F12" s="25">
        <f t="shared" si="1"/>
        <v>-3.0419559306546944</v>
      </c>
    </row>
    <row r="13" spans="2:6" s="2" customFormat="1" ht="25.5" customHeight="1">
      <c r="B13" s="11" t="s">
        <v>28</v>
      </c>
      <c r="C13" s="12">
        <v>3800720.054</v>
      </c>
      <c r="D13" s="12">
        <v>4656233.935</v>
      </c>
      <c r="E13" s="12">
        <f t="shared" si="0"/>
        <v>855513.8809999996</v>
      </c>
      <c r="F13" s="25">
        <f t="shared" si="1"/>
        <v>22.509257952309042</v>
      </c>
    </row>
    <row r="14" spans="2:6" s="2" customFormat="1" ht="20.25" customHeight="1">
      <c r="B14" s="11" t="s">
        <v>10</v>
      </c>
      <c r="C14" s="12">
        <v>3922599.432</v>
      </c>
      <c r="D14" s="13">
        <v>1758890.2259999998</v>
      </c>
      <c r="E14" s="12">
        <f t="shared" si="0"/>
        <v>-2163709.2060000002</v>
      </c>
      <c r="F14" s="25">
        <f t="shared" si="1"/>
        <v>-55.160085639863524</v>
      </c>
    </row>
    <row r="15" spans="2:6" s="2" customFormat="1" ht="19.5" customHeight="1">
      <c r="B15" s="11" t="s">
        <v>33</v>
      </c>
      <c r="C15" s="12">
        <v>1483294.263</v>
      </c>
      <c r="D15" s="12">
        <v>1284246.453</v>
      </c>
      <c r="E15" s="12">
        <f t="shared" si="0"/>
        <v>-199047.81000000006</v>
      </c>
      <c r="F15" s="25">
        <f t="shared" si="1"/>
        <v>-13.41930694165977</v>
      </c>
    </row>
    <row r="16" spans="2:6" s="2" customFormat="1" ht="30.75" customHeight="1">
      <c r="B16" s="11" t="s">
        <v>34</v>
      </c>
      <c r="C16" s="12">
        <v>704966.823</v>
      </c>
      <c r="D16" s="12">
        <v>778421.498</v>
      </c>
      <c r="E16" s="12">
        <f t="shared" si="0"/>
        <v>73454.67500000005</v>
      </c>
      <c r="F16" s="25">
        <f t="shared" si="1"/>
        <v>10.419593178500548</v>
      </c>
    </row>
    <row r="17" spans="2:6" s="2" customFormat="1" ht="24" customHeight="1">
      <c r="B17" s="11" t="s">
        <v>12</v>
      </c>
      <c r="C17" s="12">
        <f>SUM(C18:C23)</f>
        <v>5828774.1620000005</v>
      </c>
      <c r="D17" s="12">
        <f>SUM(D18:D23)</f>
        <v>5666731.706</v>
      </c>
      <c r="E17" s="12">
        <f t="shared" si="0"/>
        <v>-162042.45600000024</v>
      </c>
      <c r="F17" s="25">
        <f t="shared" si="1"/>
        <v>-2.780043479063181</v>
      </c>
    </row>
    <row r="18" spans="2:6" s="2" customFormat="1" ht="16.5" customHeight="1">
      <c r="B18" s="20" t="s">
        <v>7</v>
      </c>
      <c r="C18" s="12">
        <v>71558.23</v>
      </c>
      <c r="D18" s="12">
        <v>61325.622</v>
      </c>
      <c r="E18" s="12">
        <f t="shared" si="0"/>
        <v>-10232.607999999993</v>
      </c>
      <c r="F18" s="25">
        <f t="shared" si="1"/>
        <v>-14.299694109258994</v>
      </c>
    </row>
    <row r="19" spans="2:6" s="2" customFormat="1" ht="16.5" customHeight="1">
      <c r="B19" s="20" t="s">
        <v>38</v>
      </c>
      <c r="C19" s="12">
        <v>173177.312</v>
      </c>
      <c r="D19" s="12">
        <v>77762.092</v>
      </c>
      <c r="E19" s="12">
        <f t="shared" si="0"/>
        <v>-95415.22</v>
      </c>
      <c r="F19" s="25">
        <f t="shared" si="1"/>
        <v>-55.096836241458696</v>
      </c>
    </row>
    <row r="20" spans="2:6" s="2" customFormat="1" ht="16.5" customHeight="1">
      <c r="B20" s="20" t="s">
        <v>35</v>
      </c>
      <c r="C20" s="12">
        <v>99531.673</v>
      </c>
      <c r="D20" s="12">
        <v>82892.92499999999</v>
      </c>
      <c r="E20" s="12">
        <f t="shared" si="0"/>
        <v>-16638.748000000007</v>
      </c>
      <c r="F20" s="25">
        <f t="shared" si="1"/>
        <v>-16.717038404448402</v>
      </c>
    </row>
    <row r="21" spans="2:6" s="2" customFormat="1" ht="16.5" customHeight="1">
      <c r="B21" s="20" t="s">
        <v>36</v>
      </c>
      <c r="C21" s="12">
        <v>145305.14500000002</v>
      </c>
      <c r="D21" s="12">
        <v>81811.396</v>
      </c>
      <c r="E21" s="12">
        <f t="shared" si="0"/>
        <v>-63493.749000000025</v>
      </c>
      <c r="F21" s="25">
        <f t="shared" si="1"/>
        <v>-43.69683468537884</v>
      </c>
    </row>
    <row r="22" spans="2:6" s="2" customFormat="1" ht="16.5" customHeight="1">
      <c r="B22" s="20" t="s">
        <v>11</v>
      </c>
      <c r="C22" s="12">
        <v>263.80199999999996</v>
      </c>
      <c r="D22" s="12">
        <v>351.336</v>
      </c>
      <c r="E22" s="12">
        <f>+D22-C22</f>
        <v>87.53400000000005</v>
      </c>
      <c r="F22" s="25">
        <f t="shared" si="1"/>
        <v>33.18170446016333</v>
      </c>
    </row>
    <row r="23" spans="2:6" s="2" customFormat="1" ht="16.5" customHeight="1">
      <c r="B23" s="20" t="s">
        <v>12</v>
      </c>
      <c r="C23" s="12">
        <v>5338938</v>
      </c>
      <c r="D23" s="12">
        <v>5362588.335</v>
      </c>
      <c r="E23" s="12">
        <f t="shared" si="0"/>
        <v>23650.334999999963</v>
      </c>
      <c r="F23" s="25">
        <f t="shared" si="1"/>
        <v>0.4429782664642232</v>
      </c>
    </row>
    <row r="24" spans="2:6" s="2" customFormat="1" ht="29.25" customHeight="1">
      <c r="B24" s="14" t="s">
        <v>13</v>
      </c>
      <c r="C24" s="15">
        <f>+SUM(C8:C17)</f>
        <v>39829707.271000005</v>
      </c>
      <c r="D24" s="15">
        <f>+SUM(D8:D17)</f>
        <v>39555086.097</v>
      </c>
      <c r="E24" s="15">
        <f t="shared" si="0"/>
        <v>-274621.17400000244</v>
      </c>
      <c r="F24" s="29">
        <f t="shared" si="1"/>
        <v>-0.6894883061316222</v>
      </c>
    </row>
    <row r="25" spans="2:6" s="2" customFormat="1" ht="22.5" customHeight="1">
      <c r="B25" s="37" t="s">
        <v>14</v>
      </c>
      <c r="C25" s="37"/>
      <c r="D25" s="37"/>
      <c r="E25" s="37"/>
      <c r="F25" s="37"/>
    </row>
    <row r="26" spans="2:6" s="2" customFormat="1" ht="22.5" customHeight="1">
      <c r="B26" s="16" t="s">
        <v>30</v>
      </c>
      <c r="C26" s="17">
        <f>SUM(C27:C30)</f>
        <v>3407652.761</v>
      </c>
      <c r="D26" s="17">
        <f>SUM(D27:D30)</f>
        <v>3108214.467</v>
      </c>
      <c r="E26" s="12">
        <f>+D26-C26</f>
        <v>-299438.29399999976</v>
      </c>
      <c r="F26" s="26">
        <f>(D26/C26)*100-100</f>
        <v>-8.787230243263622</v>
      </c>
    </row>
    <row r="27" spans="2:6" s="2" customFormat="1" ht="16.5" customHeight="1">
      <c r="B27" s="20" t="s">
        <v>15</v>
      </c>
      <c r="C27" s="12">
        <v>592913.783</v>
      </c>
      <c r="D27" s="12">
        <v>569780.882</v>
      </c>
      <c r="E27" s="12">
        <f>+D27-C27</f>
        <v>-23132.90100000007</v>
      </c>
      <c r="F27" s="25">
        <f>(D27/C27)*100-100</f>
        <v>-3.9015623625669775</v>
      </c>
    </row>
    <row r="28" spans="2:6" s="2" customFormat="1" ht="16.5" customHeight="1">
      <c r="B28" s="20" t="s">
        <v>16</v>
      </c>
      <c r="C28" s="12">
        <v>5622.384</v>
      </c>
      <c r="D28" s="12">
        <v>3847.4539999999997</v>
      </c>
      <c r="E28" s="12">
        <f aca="true" t="shared" si="2" ref="E28:E34">+D28-C28</f>
        <v>-1774.9300000000003</v>
      </c>
      <c r="F28" s="25">
        <f>(D28/C28)*100-100</f>
        <v>-31.568992797361403</v>
      </c>
    </row>
    <row r="29" spans="2:6" s="2" customFormat="1" ht="16.5" customHeight="1">
      <c r="B29" s="20" t="s">
        <v>17</v>
      </c>
      <c r="C29" s="12">
        <v>447039.196</v>
      </c>
      <c r="D29" s="12">
        <v>427110.89900000003</v>
      </c>
      <c r="E29" s="12">
        <f t="shared" si="2"/>
        <v>-19928.296999999962</v>
      </c>
      <c r="F29" s="25">
        <f>(D29/C29)*100-100</f>
        <v>-4.4578410972267335</v>
      </c>
    </row>
    <row r="30" spans="2:6" s="2" customFormat="1" ht="16.5" customHeight="1">
      <c r="B30" s="20" t="s">
        <v>19</v>
      </c>
      <c r="C30" s="12">
        <v>2362077.398</v>
      </c>
      <c r="D30" s="12">
        <v>2107475.232</v>
      </c>
      <c r="E30" s="12">
        <f>+D30-C30</f>
        <v>-254602.1660000002</v>
      </c>
      <c r="F30" s="25">
        <f>+(D30/C30)*100-100</f>
        <v>-10.778739351029515</v>
      </c>
    </row>
    <row r="31" spans="2:6" s="2" customFormat="1" ht="21.75" customHeight="1">
      <c r="B31" s="16" t="s">
        <v>31</v>
      </c>
      <c r="C31" s="12">
        <f>SUM(C32:C33)</f>
        <v>10297532.54</v>
      </c>
      <c r="D31" s="12">
        <f>SUM(D32:D33)</f>
        <v>9685567.808</v>
      </c>
      <c r="E31" s="12">
        <f>+D31-C31</f>
        <v>-611964.7319999989</v>
      </c>
      <c r="F31" s="27">
        <f>+(D31/C31)*100-100</f>
        <v>-5.942828824505938</v>
      </c>
    </row>
    <row r="32" spans="2:6" s="2" customFormat="1" ht="16.5" customHeight="1">
      <c r="B32" s="20" t="s">
        <v>29</v>
      </c>
      <c r="C32" s="12">
        <v>8069908.798999999</v>
      </c>
      <c r="D32" s="12">
        <v>7503141.425</v>
      </c>
      <c r="E32" s="12">
        <f t="shared" si="2"/>
        <v>-566767.3739999989</v>
      </c>
      <c r="F32" s="25">
        <f>+(D32/C32)*100-100</f>
        <v>-7.023219073680622</v>
      </c>
    </row>
    <row r="33" spans="2:6" s="2" customFormat="1" ht="16.5" customHeight="1">
      <c r="B33" s="20" t="s">
        <v>32</v>
      </c>
      <c r="C33" s="12">
        <v>2227623.7410000004</v>
      </c>
      <c r="D33" s="12">
        <v>2182426.3830000004</v>
      </c>
      <c r="E33" s="12">
        <f t="shared" si="2"/>
        <v>-45197.35800000001</v>
      </c>
      <c r="F33" s="25">
        <f>+(D33/C33)*100-100</f>
        <v>-2.0289493763300754</v>
      </c>
    </row>
    <row r="34" spans="2:6" s="2" customFormat="1" ht="23.25" customHeight="1">
      <c r="B34" s="16" t="s">
        <v>20</v>
      </c>
      <c r="C34" s="12">
        <v>8404138.028</v>
      </c>
      <c r="D34" s="12">
        <v>9139988.044</v>
      </c>
      <c r="E34" s="17">
        <f t="shared" si="2"/>
        <v>735850.0159999989</v>
      </c>
      <c r="F34" s="45">
        <f aca="true" t="shared" si="3" ref="F34:F45">(D34/C34)*100-100</f>
        <v>8.755805932129789</v>
      </c>
    </row>
    <row r="35" spans="2:6" s="2" customFormat="1" ht="18.75" customHeight="1">
      <c r="B35" s="16" t="s">
        <v>24</v>
      </c>
      <c r="C35" s="12">
        <v>1207823.516</v>
      </c>
      <c r="D35" s="12">
        <v>492116.84400000004</v>
      </c>
      <c r="E35" s="12">
        <f>+D35-C35</f>
        <v>-715706.672</v>
      </c>
      <c r="F35" s="25">
        <f t="shared" si="3"/>
        <v>-59.255898110862745</v>
      </c>
    </row>
    <row r="36" spans="2:6" s="2" customFormat="1" ht="15" customHeight="1">
      <c r="B36" s="16" t="s">
        <v>42</v>
      </c>
      <c r="C36" s="12">
        <v>8640084.066</v>
      </c>
      <c r="D36" s="12">
        <v>10561408.833</v>
      </c>
      <c r="E36" s="12">
        <f>+D36-C36</f>
        <v>1921324.767000001</v>
      </c>
      <c r="F36" s="25">
        <f t="shared" si="3"/>
        <v>22.237338807393044</v>
      </c>
    </row>
    <row r="37" spans="2:6" s="2" customFormat="1" ht="20.25" customHeight="1">
      <c r="B37" s="16" t="s">
        <v>22</v>
      </c>
      <c r="C37" s="12">
        <f>SUM(C38:C44)</f>
        <v>6427657.388</v>
      </c>
      <c r="D37" s="12">
        <f>SUM(D38:D44)</f>
        <v>5176340.623</v>
      </c>
      <c r="E37" s="12">
        <f>+D37-C37</f>
        <v>-1251316.7650000006</v>
      </c>
      <c r="F37" s="25">
        <f t="shared" si="3"/>
        <v>-19.467695452096194</v>
      </c>
    </row>
    <row r="38" spans="2:6" s="2" customFormat="1" ht="16.5" customHeight="1">
      <c r="B38" s="20" t="s">
        <v>18</v>
      </c>
      <c r="C38" s="12">
        <v>490262.34400000004</v>
      </c>
      <c r="D38" s="12">
        <v>263357.971</v>
      </c>
      <c r="E38" s="12">
        <f>+D38-C38</f>
        <v>-226904.37300000002</v>
      </c>
      <c r="F38" s="25">
        <f t="shared" si="3"/>
        <v>-46.28223557793783</v>
      </c>
    </row>
    <row r="39" spans="2:6" s="2" customFormat="1" ht="21.75" customHeight="1">
      <c r="B39" s="20" t="s">
        <v>37</v>
      </c>
      <c r="C39" s="12">
        <v>31600.73</v>
      </c>
      <c r="D39" s="12">
        <v>0</v>
      </c>
      <c r="E39" s="12">
        <f>+D39-C39</f>
        <v>-31600.73</v>
      </c>
      <c r="F39" s="35">
        <f>(D39/C39)*100-100</f>
        <v>-100</v>
      </c>
    </row>
    <row r="40" spans="2:6" s="2" customFormat="1" ht="24.75" customHeight="1">
      <c r="B40" s="20" t="s">
        <v>21</v>
      </c>
      <c r="C40" s="12">
        <v>464046.89900000003</v>
      </c>
      <c r="D40" s="12">
        <v>325898.342</v>
      </c>
      <c r="E40" s="12">
        <f>+D40-C40</f>
        <v>-138148.55700000003</v>
      </c>
      <c r="F40" s="25">
        <f t="shared" si="3"/>
        <v>-29.770386850489444</v>
      </c>
    </row>
    <row r="41" spans="2:6" s="2" customFormat="1" ht="16.5" customHeight="1">
      <c r="B41" s="20" t="s">
        <v>23</v>
      </c>
      <c r="C41" s="12">
        <v>738624.9709999999</v>
      </c>
      <c r="D41" s="12">
        <v>1898251.971</v>
      </c>
      <c r="E41" s="12">
        <f>+D41-C41</f>
        <v>1159627</v>
      </c>
      <c r="F41" s="25" t="s">
        <v>45</v>
      </c>
    </row>
    <row r="42" spans="2:6" s="2" customFormat="1" ht="25.5" customHeight="1">
      <c r="B42" s="20" t="s">
        <v>25</v>
      </c>
      <c r="C42" s="12">
        <v>23458.528</v>
      </c>
      <c r="D42" s="12">
        <v>18378.218</v>
      </c>
      <c r="E42" s="12">
        <f>+D42-C42</f>
        <v>-5080.309999999998</v>
      </c>
      <c r="F42" s="25">
        <f t="shared" si="3"/>
        <v>-21.656559183935144</v>
      </c>
    </row>
    <row r="43" spans="2:6" s="2" customFormat="1" ht="16.5" customHeight="1">
      <c r="B43" s="20" t="s">
        <v>26</v>
      </c>
      <c r="C43" s="12">
        <v>185691.21600000001</v>
      </c>
      <c r="D43" s="12">
        <v>88372.69200000001</v>
      </c>
      <c r="E43" s="12">
        <f>+D43-C43</f>
        <v>-97318.524</v>
      </c>
      <c r="F43" s="25">
        <f t="shared" si="3"/>
        <v>-52.40879245467379</v>
      </c>
    </row>
    <row r="44" spans="2:6" s="2" customFormat="1" ht="16.5" customHeight="1">
      <c r="B44" s="20" t="s">
        <v>22</v>
      </c>
      <c r="C44" s="12">
        <v>4493972.7</v>
      </c>
      <c r="D44" s="12">
        <v>2582081.429</v>
      </c>
      <c r="E44" s="12">
        <f>+D44-C44</f>
        <v>-1911891.2710000002</v>
      </c>
      <c r="F44" s="25">
        <f t="shared" si="3"/>
        <v>-42.54345539304233</v>
      </c>
    </row>
    <row r="45" spans="2:6" s="2" customFormat="1" ht="24.75" customHeight="1">
      <c r="B45" s="18" t="s">
        <v>27</v>
      </c>
      <c r="C45" s="19">
        <f>+C26+C31+C34+C35+C36+C37</f>
        <v>38384888.298999995</v>
      </c>
      <c r="D45" s="19">
        <f>+D26+D31+D34+D35+D36+D37</f>
        <v>38163636.619</v>
      </c>
      <c r="E45" s="19">
        <f>+D45-C45</f>
        <v>-221251.67999999225</v>
      </c>
      <c r="F45" s="28">
        <f t="shared" si="3"/>
        <v>-0.5764030841422567</v>
      </c>
    </row>
    <row r="46" spans="2:6" ht="16.5" customHeight="1">
      <c r="B46" s="3"/>
      <c r="C46" s="21"/>
      <c r="D46" s="4"/>
      <c r="E46" s="4"/>
      <c r="F46" s="4"/>
    </row>
    <row r="47" spans="2:6" ht="16.5" customHeight="1">
      <c r="B47" s="32" t="s">
        <v>41</v>
      </c>
      <c r="C47" s="23"/>
      <c r="D47" s="33"/>
      <c r="E47" s="4"/>
      <c r="F47" s="4"/>
    </row>
    <row r="48" spans="2:6" ht="16.5" customHeight="1">
      <c r="B48" s="3"/>
      <c r="C48" s="34">
        <v>0</v>
      </c>
      <c r="D48" s="34">
        <v>0</v>
      </c>
      <c r="E48" s="4"/>
      <c r="F48" s="4"/>
    </row>
    <row r="49" spans="2:6" ht="16.5" customHeight="1">
      <c r="B49" s="3"/>
      <c r="C49" s="21"/>
      <c r="D49" s="22"/>
      <c r="E49" s="4"/>
      <c r="F49" s="4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2023-04-18T08:21:16Z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4c2c81ff-8820-43b9-94e4-7947799db3f7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