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ianuarie-noiembrie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<sst xmlns="http://schemas.openxmlformats.org/spreadsheetml/2006/main" count="48" uniqueCount="46">
  <si>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lei</t>
  </si>
  <si>
    <t>%</t>
  </si>
  <si>
    <t>A</t>
  </si>
  <si>
    <t>Încasări</t>
  </si>
  <si>
    <t>Încasările de la întreprinderile care prestează servicii de transport</t>
  </si>
  <si>
    <t>Încasările de la întreprinderile de divertisment</t>
  </si>
  <si>
    <t>Încasările de la întreprinderile care prestează alte servicii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</si>
  <si>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</si>
  <si>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</si>
  <si>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</si>
  <si>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</si>
  <si>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</si>
  <si>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</si>
  <si>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</si>
  <si>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cumpărarea valutei străine de la persoane fizice</t>
  </si>
  <si>
    <t>Eliberări în alte scopuri</t>
  </si>
  <si>
    <t>Eliberări sub forma de credite persoanelor fizice</t>
  </si>
  <si>
    <t>TOTAL ELIBERĂRI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</si>
  <si>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</si>
  <si>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</si>
  <si>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</si>
  <si>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</si>
  <si>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de la vînzarea averii imobiliare</t>
  </si>
  <si>
    <t>Încasările din comercializarea mărfurilor de consum, indiferent de canalul de desfacere</t>
  </si>
  <si>
    <t>Modificarea</t>
  </si>
  <si>
    <t>Perioada</t>
  </si>
  <si>
    <t xml:space="preserve">       mil. lei</t>
  </si>
  <si>
    <t>de 2,3 ori</t>
  </si>
  <si>
    <r>
      <t>Volumul operațiunilor de casă pe sistemul bancar  din Republica Moldova,
ianuarie - noiembrie 2022</t>
    </r>
    <r>
      <rPr>
        <b/>
        <vertAlign val="superscript"/>
        <sz val="14"/>
        <color indexed="57"/>
        <rFont val="Calibri"/>
        <family val="2"/>
      </rPr>
      <t>i</t>
    </r>
  </si>
  <si>
    <r>
      <t>i</t>
    </r>
    <r>
      <rPr>
        <sz val="10"/>
        <rFont val="Calibri"/>
        <family val="2"/>
      </rPr>
      <t xml:space="preserve"> - nu sunt incluse datele regiunii transnistrene a Republicii Moldova</t>
    </r>
  </si>
  <si>
    <t>Încasările impozitelor și taxelor</t>
  </si>
  <si>
    <t>Încasările pe conturile curente și conturile de depozit ale persoanelor fizice</t>
  </si>
  <si>
    <t>Încasările plăților pentru chirie și servicii comunale</t>
  </si>
  <si>
    <t>Încasările sub forma de ajutor financiar temporar, precum și plățile în fondul statutar</t>
  </si>
  <si>
    <t xml:space="preserve">Încasările de la întreprinderile Serviciului tehnologiei informației și comunicațiilor </t>
  </si>
  <si>
    <t>Încasările din efectuarea operațiunilor valutare cu documentele de decontare</t>
  </si>
  <si>
    <t>Eliberări din conturile curente și din conturile de depozit ale persoanelor fizice</t>
  </si>
  <si>
    <t>Eliberări de mijloace bănești din bancomate</t>
  </si>
  <si>
    <t>Eliberări pentru plata dividendelor, veniturilor, amortizarea și cumpărarea tipurilor de valori mobiliare</t>
  </si>
  <si>
    <t>Eliberări pentru alte cheltuieli neincluse în salarii și pentru plăți sociale</t>
  </si>
  <si>
    <t>Eliberări pentru plata pensiilor, indemnizațiilor și despăgubirilor de asigurare</t>
  </si>
  <si>
    <t>Eliberări pentru achiziționarea produselor agricole</t>
  </si>
  <si>
    <t xml:space="preserve">Eliberări de  alimentări întreprinderilor Serviciului tehnologiei informației și comunicațiilor </t>
  </si>
  <si>
    <t>Eliberări pentru efectuarea operațiunilor valutare în baza documentelor de decontare</t>
  </si>
  <si>
    <t>Eliberări pentru darea în locațiune a încaperilor, precum și pentru arenda terenurilor și altor bunuri agricole</t>
  </si>
  <si>
    <t>Restituirea plăților în fondul statutar și a ajutorului financiar temporar</t>
  </si>
</sst>
</file>

<file path=xl/styles.xml><?xml version="1.0" encoding="utf-8"?>
<styleSheet xmlns="http://schemas.openxmlformats.org/spreadsheetml/2006/main">
  <numFmts count="2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#,##0.000000000000"/>
    <numFmt numFmtId="172" formatCode="#,##0.00000000"/>
    <numFmt numFmtId="173" formatCode="#,##0.000000000"/>
    <numFmt numFmtId="174" formatCode="_-* #,##0.000000\ &quot;lei&quot;_-;\-* #,##0.000000\ &quot;lei&quot;_-;_-* &quot;-&quot;??\ &quot;lei&quot;_-;_-@_-"/>
    <numFmt numFmtId="17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4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b/>
      <sz val="14"/>
      <color indexed="57"/>
      <name val="Calibri"/>
      <family val="2"/>
    </font>
    <font>
      <b/>
      <vertAlign val="superscript"/>
      <sz val="14"/>
      <color indexed="5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Calibri"/>
      <family val="2"/>
    </font>
    <font>
      <sz val="10"/>
      <color theme="0"/>
      <name val="Calibri"/>
      <family val="2"/>
    </font>
    <font>
      <b/>
      <sz val="14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7" applyFont="1" applyBorder="1">
      <alignment/>
      <protection/>
    </xf>
    <xf numFmtId="0" fontId="21" fillId="0" borderId="10" xfId="57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wrapText="1"/>
      <protection/>
    </xf>
    <xf numFmtId="0" fontId="20" fillId="0" borderId="10" xfId="57" applyFont="1" applyBorder="1" applyAlignment="1">
      <alignment horizontal="center"/>
      <protection/>
    </xf>
    <xf numFmtId="0" fontId="21" fillId="7" borderId="11" xfId="57" applyFont="1" applyFill="1" applyBorder="1" applyAlignment="1">
      <alignment horizontal="center" vertical="center"/>
      <protection/>
    </xf>
    <xf numFmtId="0" fontId="22" fillId="0" borderId="12" xfId="57" applyFont="1" applyBorder="1" applyAlignment="1">
      <alignment horizontal="left" vertical="center" wrapText="1" indent="1"/>
      <protection/>
    </xf>
    <xf numFmtId="170" fontId="22" fillId="0" borderId="13" xfId="57" applyNumberFormat="1" applyFont="1" applyBorder="1" applyAlignment="1">
      <alignment horizontal="right" vertical="center"/>
      <protection/>
    </xf>
    <xf numFmtId="166" fontId="22" fillId="0" borderId="14" xfId="57" applyNumberFormat="1" applyFont="1" applyFill="1" applyBorder="1" applyAlignment="1">
      <alignment horizontal="right" vertical="center"/>
      <protection/>
    </xf>
    <xf numFmtId="0" fontId="22" fillId="0" borderId="15" xfId="57" applyFont="1" applyBorder="1" applyAlignment="1">
      <alignment horizontal="left" vertical="center" wrapText="1" indent="1"/>
      <protection/>
    </xf>
    <xf numFmtId="170" fontId="22" fillId="0" borderId="16" xfId="57" applyNumberFormat="1" applyFont="1" applyBorder="1" applyAlignment="1">
      <alignment horizontal="right" vertical="center"/>
      <protection/>
    </xf>
    <xf numFmtId="166" fontId="22" fillId="33" borderId="17" xfId="57" applyNumberFormat="1" applyFont="1" applyFill="1" applyBorder="1" applyAlignment="1">
      <alignment horizontal="right" vertical="center"/>
      <protection/>
    </xf>
    <xf numFmtId="170" fontId="22" fillId="0" borderId="16" xfId="57" applyNumberFormat="1" applyFont="1" applyFill="1" applyBorder="1" applyAlignment="1">
      <alignment horizontal="right" vertical="center"/>
      <protection/>
    </xf>
    <xf numFmtId="0" fontId="46" fillId="34" borderId="18" xfId="47" applyNumberFormat="1" applyFont="1" applyFill="1" applyBorder="1" applyAlignment="1">
      <alignment horizontal="left" vertical="center" wrapText="1"/>
    </xf>
    <xf numFmtId="170" fontId="46" fillId="34" borderId="19" xfId="57" applyNumberFormat="1" applyFont="1" applyFill="1" applyBorder="1" applyAlignment="1">
      <alignment horizontal="right" vertical="center"/>
      <protection/>
    </xf>
    <xf numFmtId="166" fontId="46" fillId="34" borderId="20" xfId="57" applyNumberFormat="1" applyFont="1" applyFill="1" applyBorder="1" applyAlignment="1">
      <alignment horizontal="right" vertical="center"/>
      <protection/>
    </xf>
    <xf numFmtId="0" fontId="21" fillId="7" borderId="21" xfId="57" applyFont="1" applyFill="1" applyBorder="1" applyAlignment="1">
      <alignment horizontal="center" vertical="center"/>
      <protection/>
    </xf>
    <xf numFmtId="0" fontId="22" fillId="0" borderId="15" xfId="47" applyNumberFormat="1" applyFont="1" applyBorder="1" applyAlignment="1">
      <alignment horizontal="left" vertical="center" wrapText="1" indent="1"/>
    </xf>
    <xf numFmtId="170" fontId="22" fillId="0" borderId="16" xfId="47" applyNumberFormat="1" applyFont="1" applyBorder="1" applyAlignment="1">
      <alignment horizontal="right" vertical="center"/>
    </xf>
    <xf numFmtId="166" fontId="22" fillId="0" borderId="17" xfId="57" applyNumberFormat="1" applyFont="1" applyBorder="1" applyAlignment="1">
      <alignment horizontal="right" vertical="center"/>
      <protection/>
    </xf>
    <xf numFmtId="166" fontId="22" fillId="0" borderId="17" xfId="47" applyNumberFormat="1" applyFont="1" applyBorder="1" applyAlignment="1">
      <alignment horizontal="right" vertical="center"/>
    </xf>
    <xf numFmtId="0" fontId="46" fillId="34" borderId="22" xfId="47" applyNumberFormat="1" applyFont="1" applyFill="1" applyBorder="1" applyAlignment="1">
      <alignment horizontal="left" vertical="center" wrapText="1"/>
    </xf>
    <xf numFmtId="170" fontId="46" fillId="34" borderId="23" xfId="57" applyNumberFormat="1" applyFont="1" applyFill="1" applyBorder="1" applyAlignment="1">
      <alignment horizontal="right" vertical="center"/>
      <protection/>
    </xf>
    <xf numFmtId="166" fontId="46" fillId="34" borderId="24" xfId="57" applyNumberFormat="1" applyFont="1" applyFill="1" applyBorder="1" applyAlignment="1">
      <alignment horizontal="right" vertical="center"/>
      <protection/>
    </xf>
    <xf numFmtId="0" fontId="24" fillId="0" borderId="0" xfId="57" applyFont="1" applyBorder="1" applyAlignment="1">
      <alignment horizontal="center"/>
      <protection/>
    </xf>
    <xf numFmtId="0" fontId="24" fillId="0" borderId="25" xfId="57" applyFont="1" applyBorder="1" applyAlignment="1">
      <alignment horizontal="right"/>
      <protection/>
    </xf>
    <xf numFmtId="0" fontId="19" fillId="0" borderId="0" xfId="47" applyNumberFormat="1" applyFont="1" applyBorder="1" applyAlignment="1">
      <alignment horizontal="left"/>
    </xf>
    <xf numFmtId="167" fontId="47" fillId="0" borderId="0" xfId="47" applyFont="1" applyBorder="1" applyAlignment="1">
      <alignment wrapText="1"/>
    </xf>
    <xf numFmtId="0" fontId="19" fillId="0" borderId="0" xfId="47" applyNumberFormat="1" applyFont="1" applyBorder="1" applyAlignment="1">
      <alignment horizontal="center"/>
    </xf>
    <xf numFmtId="169" fontId="47" fillId="0" borderId="0" xfId="47" applyNumberFormat="1" applyFont="1" applyBorder="1" applyAlignment="1">
      <alignment wrapText="1"/>
    </xf>
    <xf numFmtId="167" fontId="47" fillId="0" borderId="0" xfId="47" applyNumberFormat="1" applyFont="1" applyBorder="1" applyAlignment="1">
      <alignment wrapText="1"/>
    </xf>
    <xf numFmtId="174" fontId="47" fillId="0" borderId="0" xfId="47" applyNumberFormat="1" applyFont="1" applyBorder="1" applyAlignment="1">
      <alignment wrapText="1"/>
    </xf>
    <xf numFmtId="0" fontId="19" fillId="0" borderId="0" xfId="57" applyFont="1" applyBorder="1" applyAlignment="1">
      <alignment horizontal="left"/>
      <protection/>
    </xf>
    <xf numFmtId="0" fontId="19" fillId="0" borderId="0" xfId="57" applyFont="1" applyBorder="1" applyAlignment="1">
      <alignment wrapText="1"/>
      <protection/>
    </xf>
    <xf numFmtId="49" fontId="48" fillId="0" borderId="0" xfId="57" applyNumberFormat="1" applyFont="1" applyBorder="1" applyAlignment="1">
      <alignment horizontal="center" wrapText="1"/>
      <protection/>
    </xf>
    <xf numFmtId="49" fontId="48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2" fillId="0" borderId="0" xfId="57" applyFont="1" applyBorder="1" applyAlignment="1">
      <alignment horizontal="center" vertical="center"/>
      <protection/>
    </xf>
    <xf numFmtId="0" fontId="26" fillId="0" borderId="0" xfId="47" applyNumberFormat="1" applyFont="1" applyBorder="1" applyAlignment="1">
      <alignment horizontal="left" vertical="top"/>
    </xf>
    <xf numFmtId="0" fontId="29" fillId="0" borderId="0" xfId="57" applyFont="1" applyBorder="1" applyAlignment="1">
      <alignment horizontal="center" vertical="center"/>
      <protection/>
    </xf>
    <xf numFmtId="0" fontId="29" fillId="0" borderId="15" xfId="47" applyNumberFormat="1" applyFont="1" applyBorder="1" applyAlignment="1">
      <alignment horizontal="left" vertical="center" wrapText="1" indent="3"/>
    </xf>
    <xf numFmtId="170" fontId="29" fillId="0" borderId="16" xfId="57" applyNumberFormat="1" applyFont="1" applyBorder="1" applyAlignment="1">
      <alignment horizontal="right" vertical="center"/>
      <protection/>
    </xf>
    <xf numFmtId="166" fontId="29" fillId="33" borderId="17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PageLayoutView="0" workbookViewId="0" topLeftCell="A1">
      <selection activeCell="A1" sqref="A1"/>
    </sheetView>
  </sheetViews>
  <sheetFormatPr defaultColWidth="15.421875" defaultRowHeight="15"/>
  <cols>
    <col min="1" max="1" width="5.57421875" style="1" customWidth="1"/>
    <col min="2" max="2" width="70.7109375" style="36" customWidth="1"/>
    <col min="3" max="3" width="14.8515625" style="37" customWidth="1"/>
    <col min="4" max="6" width="14.8515625" style="1" customWidth="1"/>
    <col min="7" max="16384" width="15.421875" style="1" customWidth="1"/>
  </cols>
  <sheetData>
    <row r="1" spans="2:5" ht="12.75">
      <c r="B1" s="28"/>
      <c r="C1" s="28"/>
      <c r="D1" s="28"/>
      <c r="E1" s="28"/>
    </row>
    <row r="2" spans="2:6" ht="42.75" customHeight="1">
      <c r="B2" s="38" t="s">
        <v>28</v>
      </c>
      <c r="C2" s="39"/>
      <c r="D2" s="39"/>
      <c r="E2" s="39"/>
      <c r="F2" s="39"/>
    </row>
    <row r="3" spans="2:6" ht="12.75">
      <c r="B3" s="29" t="s">
        <v>26</v>
      </c>
      <c r="C3" s="29"/>
      <c r="D3" s="29"/>
      <c r="E3" s="29"/>
      <c r="F3" s="29"/>
    </row>
    <row r="4" spans="2:6" s="40" customFormat="1" ht="15.75">
      <c r="B4" s="2"/>
      <c r="C4" s="3" t="s">
        <v>25</v>
      </c>
      <c r="D4" s="3"/>
      <c r="E4" s="4" t="s">
        <v>24</v>
      </c>
      <c r="F4" s="4"/>
    </row>
    <row r="5" spans="2:6" s="40" customFormat="1" ht="15.75">
      <c r="B5" s="2"/>
      <c r="C5" s="5">
        <v>2021</v>
      </c>
      <c r="D5" s="5">
        <v>2022</v>
      </c>
      <c r="E5" s="6" t="s">
        <v>0</v>
      </c>
      <c r="F5" s="6" t="s">
        <v>1</v>
      </c>
    </row>
    <row r="6" spans="2:6" s="40" customFormat="1" ht="15.75">
      <c r="B6" s="5" t="s">
        <v>2</v>
      </c>
      <c r="C6" s="7">
        <v>1</v>
      </c>
      <c r="D6" s="8">
        <v>2</v>
      </c>
      <c r="E6" s="8">
        <v>3</v>
      </c>
      <c r="F6" s="8">
        <v>4</v>
      </c>
    </row>
    <row r="7" spans="2:6" s="41" customFormat="1" ht="15.75">
      <c r="B7" s="9" t="s">
        <v>3</v>
      </c>
      <c r="C7" s="9"/>
      <c r="D7" s="9"/>
      <c r="E7" s="9"/>
      <c r="F7" s="9"/>
    </row>
    <row r="8" spans="2:6" s="41" customFormat="1" ht="31.5">
      <c r="B8" s="10" t="s">
        <v>23</v>
      </c>
      <c r="C8" s="11">
        <v>78087416.119</v>
      </c>
      <c r="D8" s="11">
        <v>84849157.12900001</v>
      </c>
      <c r="E8" s="11">
        <f>D8-C8</f>
        <v>6761741.010000005</v>
      </c>
      <c r="F8" s="12">
        <f aca="true" t="shared" si="0" ref="F8:F24">(D8/C8)*100-100</f>
        <v>8.65919420319345</v>
      </c>
    </row>
    <row r="9" spans="2:6" s="41" customFormat="1" ht="15.75">
      <c r="B9" s="13" t="s">
        <v>4</v>
      </c>
      <c r="C9" s="14">
        <v>739118.6559999998</v>
      </c>
      <c r="D9" s="14">
        <v>958780.5279999999</v>
      </c>
      <c r="E9" s="14">
        <f>D9-C9</f>
        <v>219661.8720000001</v>
      </c>
      <c r="F9" s="15">
        <f>D9/C9*100-100</f>
        <v>29.719432761821707</v>
      </c>
    </row>
    <row r="10" spans="2:6" s="41" customFormat="1" ht="15.75">
      <c r="B10" s="13" t="s">
        <v>32</v>
      </c>
      <c r="C10" s="14">
        <v>2739961.2300000004</v>
      </c>
      <c r="D10" s="14">
        <v>2621498.5409999997</v>
      </c>
      <c r="E10" s="14">
        <f>D10-C10</f>
        <v>-118462.68900000071</v>
      </c>
      <c r="F10" s="15">
        <f t="shared" si="0"/>
        <v>-4.323516979107069</v>
      </c>
    </row>
    <row r="11" spans="2:6" s="41" customFormat="1" ht="15.75">
      <c r="B11" s="13" t="s">
        <v>6</v>
      </c>
      <c r="C11" s="14">
        <v>10458850.18</v>
      </c>
      <c r="D11" s="14">
        <v>12039434.72</v>
      </c>
      <c r="E11" s="14">
        <f>D11-C11</f>
        <v>1580584.540000001</v>
      </c>
      <c r="F11" s="15">
        <f t="shared" si="0"/>
        <v>15.112412098822148</v>
      </c>
    </row>
    <row r="12" spans="2:6" s="41" customFormat="1" ht="15.75">
      <c r="B12" s="13" t="s">
        <v>30</v>
      </c>
      <c r="C12" s="14">
        <v>1739022.038</v>
      </c>
      <c r="D12" s="14">
        <v>1728425.3609999998</v>
      </c>
      <c r="E12" s="14">
        <f>D12-C12</f>
        <v>-10596.677000000142</v>
      </c>
      <c r="F12" s="15">
        <f t="shared" si="0"/>
        <v>-0.6093469069654276</v>
      </c>
    </row>
    <row r="13" spans="2:6" s="41" customFormat="1" ht="31.5">
      <c r="B13" s="13" t="s">
        <v>31</v>
      </c>
      <c r="C13" s="14">
        <v>12247972.617999999</v>
      </c>
      <c r="D13" s="14">
        <v>16062096.162999999</v>
      </c>
      <c r="E13" s="14">
        <f>D13-C13</f>
        <v>3814123.545</v>
      </c>
      <c r="F13" s="15">
        <f t="shared" si="0"/>
        <v>31.14085623766539</v>
      </c>
    </row>
    <row r="14" spans="2:6" s="41" customFormat="1" ht="15.75">
      <c r="B14" s="13" t="s">
        <v>7</v>
      </c>
      <c r="C14" s="14">
        <v>5953573.092</v>
      </c>
      <c r="D14" s="16">
        <v>10109140.807999998</v>
      </c>
      <c r="E14" s="14">
        <f>D14-C14</f>
        <v>4155567.715999998</v>
      </c>
      <c r="F14" s="15">
        <f>D14/C14*100-100</f>
        <v>69.79955821125236</v>
      </c>
    </row>
    <row r="15" spans="2:6" s="41" customFormat="1" ht="15.75">
      <c r="B15" s="13" t="s">
        <v>21</v>
      </c>
      <c r="C15" s="14">
        <v>5604195.626</v>
      </c>
      <c r="D15" s="14">
        <v>5292391.3319999995</v>
      </c>
      <c r="E15" s="14">
        <f>D15-C15</f>
        <v>-311804.2940000007</v>
      </c>
      <c r="F15" s="15">
        <f t="shared" si="0"/>
        <v>-5.563765343119385</v>
      </c>
    </row>
    <row r="16" spans="2:6" s="41" customFormat="1" ht="31.5">
      <c r="B16" s="13" t="s">
        <v>33</v>
      </c>
      <c r="C16" s="14">
        <v>2850787.835</v>
      </c>
      <c r="D16" s="14">
        <v>2671803.4989999994</v>
      </c>
      <c r="E16" s="14">
        <f>D16-C16</f>
        <v>-178984.3360000006</v>
      </c>
      <c r="F16" s="15">
        <f t="shared" si="0"/>
        <v>-6.278416576728546</v>
      </c>
    </row>
    <row r="17" spans="2:6" s="41" customFormat="1" ht="15.75">
      <c r="B17" s="13" t="s">
        <v>9</v>
      </c>
      <c r="C17" s="14">
        <f>SUM(C18:C23)</f>
        <v>18893232.185</v>
      </c>
      <c r="D17" s="14">
        <f>SUM(D18:D23)</f>
        <v>20503177.114999995</v>
      </c>
      <c r="E17" s="14">
        <f>D17-C17</f>
        <v>1609944.929999996</v>
      </c>
      <c r="F17" s="15">
        <f t="shared" si="0"/>
        <v>8.521278488697064</v>
      </c>
    </row>
    <row r="18" spans="2:6" s="43" customFormat="1" ht="15">
      <c r="B18" s="44" t="s">
        <v>5</v>
      </c>
      <c r="C18" s="45">
        <v>250480.762</v>
      </c>
      <c r="D18" s="45">
        <v>222396.04300000003</v>
      </c>
      <c r="E18" s="45">
        <f>D18-C18</f>
        <v>-28084.718999999954</v>
      </c>
      <c r="F18" s="46">
        <f t="shared" si="0"/>
        <v>-11.212325759373073</v>
      </c>
    </row>
    <row r="19" spans="2:6" s="43" customFormat="1" ht="30">
      <c r="B19" s="44" t="s">
        <v>34</v>
      </c>
      <c r="C19" s="45">
        <v>2777271.969</v>
      </c>
      <c r="D19" s="45">
        <v>422835.747</v>
      </c>
      <c r="E19" s="45">
        <f>D19-C19</f>
        <v>-2354436.222</v>
      </c>
      <c r="F19" s="46">
        <f t="shared" si="0"/>
        <v>-84.77514079572666</v>
      </c>
    </row>
    <row r="20" spans="2:6" s="43" customFormat="1" ht="30">
      <c r="B20" s="44" t="s">
        <v>35</v>
      </c>
      <c r="C20" s="45">
        <v>399305.36100000003</v>
      </c>
      <c r="D20" s="45">
        <v>333503.23900000006</v>
      </c>
      <c r="E20" s="45">
        <f>D20-C20</f>
        <v>-65802.12199999997</v>
      </c>
      <c r="F20" s="46">
        <f t="shared" si="0"/>
        <v>-16.47914814747503</v>
      </c>
    </row>
    <row r="21" spans="2:6" s="43" customFormat="1" ht="15">
      <c r="B21" s="44" t="s">
        <v>22</v>
      </c>
      <c r="C21" s="45">
        <v>1006670.874</v>
      </c>
      <c r="D21" s="45">
        <v>456854.47500000003</v>
      </c>
      <c r="E21" s="45">
        <f>D21-C21</f>
        <v>-549816.399</v>
      </c>
      <c r="F21" s="46">
        <f t="shared" si="0"/>
        <v>-54.61729480811421</v>
      </c>
    </row>
    <row r="22" spans="2:6" s="43" customFormat="1" ht="15">
      <c r="B22" s="44" t="s">
        <v>8</v>
      </c>
      <c r="C22" s="45">
        <v>1926.19</v>
      </c>
      <c r="D22" s="45">
        <v>3580.236</v>
      </c>
      <c r="E22" s="45">
        <f>D22-C22</f>
        <v>1654.0459999999998</v>
      </c>
      <c r="F22" s="46">
        <f>D22/C22*100-100</f>
        <v>85.87138340454473</v>
      </c>
    </row>
    <row r="23" spans="2:6" s="43" customFormat="1" ht="15">
      <c r="B23" s="44" t="s">
        <v>9</v>
      </c>
      <c r="C23" s="45">
        <v>14457577.028999997</v>
      </c>
      <c r="D23" s="45">
        <v>19064007.374999996</v>
      </c>
      <c r="E23" s="45">
        <f>D23-C23</f>
        <v>4606430.345999999</v>
      </c>
      <c r="F23" s="46">
        <f t="shared" si="0"/>
        <v>31.861703636509105</v>
      </c>
    </row>
    <row r="24" spans="2:6" s="41" customFormat="1" ht="15.75">
      <c r="B24" s="17" t="s">
        <v>10</v>
      </c>
      <c r="C24" s="18">
        <f>SUM(C8:C17)</f>
        <v>139314129.579</v>
      </c>
      <c r="D24" s="18">
        <f>SUM(D8:D17)</f>
        <v>156835905.19599998</v>
      </c>
      <c r="E24" s="18">
        <f>D24-C24</f>
        <v>17521775.616999984</v>
      </c>
      <c r="F24" s="19">
        <f t="shared" si="0"/>
        <v>12.577170506645572</v>
      </c>
    </row>
    <row r="25" spans="2:6" s="41" customFormat="1" ht="15.75">
      <c r="B25" s="20" t="s">
        <v>11</v>
      </c>
      <c r="C25" s="20"/>
      <c r="D25" s="20"/>
      <c r="E25" s="20"/>
      <c r="F25" s="20"/>
    </row>
    <row r="26" spans="2:6" s="41" customFormat="1" ht="15.75">
      <c r="B26" s="21" t="s">
        <v>18</v>
      </c>
      <c r="C26" s="22">
        <f>SUM(C27:C30)</f>
        <v>12978701.602</v>
      </c>
      <c r="D26" s="22">
        <f>SUM(D27:D30)</f>
        <v>12969529.620000001</v>
      </c>
      <c r="E26" s="14">
        <f>D26-C26</f>
        <v>-9171.981999998912</v>
      </c>
      <c r="F26" s="23">
        <f>(D26/C26)*100-100</f>
        <v>-0.07066948822203756</v>
      </c>
    </row>
    <row r="27" spans="2:6" s="43" customFormat="1" ht="15">
      <c r="B27" s="44" t="s">
        <v>12</v>
      </c>
      <c r="C27" s="45">
        <v>2362629.56</v>
      </c>
      <c r="D27" s="45">
        <v>2427576.203</v>
      </c>
      <c r="E27" s="45">
        <f>D27-C27</f>
        <v>64946.64300000016</v>
      </c>
      <c r="F27" s="46">
        <f>(D27/C27)*100-100</f>
        <v>2.7489135029699696</v>
      </c>
    </row>
    <row r="28" spans="2:6" s="43" customFormat="1" ht="15">
      <c r="B28" s="44" t="s">
        <v>13</v>
      </c>
      <c r="C28" s="45">
        <v>19613.613999999998</v>
      </c>
      <c r="D28" s="45">
        <v>20410.379</v>
      </c>
      <c r="E28" s="45">
        <f>D28-C28</f>
        <v>796.765000000003</v>
      </c>
      <c r="F28" s="46">
        <f>(D28/C28)*100-100</f>
        <v>4.0623059064994465</v>
      </c>
    </row>
    <row r="29" spans="2:6" s="43" customFormat="1" ht="15">
      <c r="B29" s="44" t="s">
        <v>39</v>
      </c>
      <c r="C29" s="45">
        <v>707624.3830000001</v>
      </c>
      <c r="D29" s="45">
        <v>1657849.1570000001</v>
      </c>
      <c r="E29" s="45">
        <f>D29-C29</f>
        <v>950224.774</v>
      </c>
      <c r="F29" s="46" t="s">
        <v>27</v>
      </c>
    </row>
    <row r="30" spans="2:6" s="43" customFormat="1" ht="30">
      <c r="B30" s="44" t="s">
        <v>40</v>
      </c>
      <c r="C30" s="45">
        <v>9888834.045</v>
      </c>
      <c r="D30" s="45">
        <v>8863693.881000001</v>
      </c>
      <c r="E30" s="45">
        <f>D30-C30</f>
        <v>-1025140.163999999</v>
      </c>
      <c r="F30" s="46">
        <f>(D30/C30)*100-100</f>
        <v>-10.366643421610775</v>
      </c>
    </row>
    <row r="31" spans="2:6" s="41" customFormat="1" ht="15.75">
      <c r="B31" s="21" t="s">
        <v>19</v>
      </c>
      <c r="C31" s="14">
        <f>SUM(C32:C33)</f>
        <v>31844937.688</v>
      </c>
      <c r="D31" s="14">
        <f>SUM(D32:D33)</f>
        <v>37649712.95</v>
      </c>
      <c r="E31" s="14">
        <f>D31-C31</f>
        <v>5804775.262000002</v>
      </c>
      <c r="F31" s="24">
        <f>(D31/C31)*100-100</f>
        <v>18.228251280853954</v>
      </c>
    </row>
    <row r="32" spans="2:6" s="43" customFormat="1" ht="30">
      <c r="B32" s="44" t="s">
        <v>36</v>
      </c>
      <c r="C32" s="45">
        <v>25867849.936</v>
      </c>
      <c r="D32" s="45">
        <v>30145533.827</v>
      </c>
      <c r="E32" s="45">
        <f>D32-C32</f>
        <v>4277683.890999999</v>
      </c>
      <c r="F32" s="46">
        <f>(D32/C32)*100-100</f>
        <v>16.53668125330661</v>
      </c>
    </row>
    <row r="33" spans="2:6" s="43" customFormat="1" ht="15">
      <c r="B33" s="44" t="s">
        <v>20</v>
      </c>
      <c r="C33" s="45">
        <v>5977087.752</v>
      </c>
      <c r="D33" s="45">
        <v>7504179.123000001</v>
      </c>
      <c r="E33" s="45">
        <f>D33-C33</f>
        <v>1527091.3710000003</v>
      </c>
      <c r="F33" s="46">
        <f>(D33/C33)*100-100</f>
        <v>25.54908735427246</v>
      </c>
    </row>
    <row r="34" spans="2:6" s="41" customFormat="1" ht="15.75">
      <c r="B34" s="21" t="s">
        <v>14</v>
      </c>
      <c r="C34" s="14">
        <v>38816390.537</v>
      </c>
      <c r="D34" s="14">
        <v>42524894.815000005</v>
      </c>
      <c r="E34" s="22">
        <f>D34-C34</f>
        <v>3708504.2780000046</v>
      </c>
      <c r="F34" s="24">
        <f aca="true" t="shared" si="1" ref="F34:F45">(D34/C34)*100-100</f>
        <v>9.553964772858109</v>
      </c>
    </row>
    <row r="35" spans="2:6" s="41" customFormat="1" ht="15.75">
      <c r="B35" s="21" t="s">
        <v>16</v>
      </c>
      <c r="C35" s="14">
        <v>6003776.09</v>
      </c>
      <c r="D35" s="14">
        <v>3378938.6939999997</v>
      </c>
      <c r="E35" s="14">
        <f>D35-C35</f>
        <v>-2624837.396</v>
      </c>
      <c r="F35" s="15">
        <f t="shared" si="1"/>
        <v>-43.71977496582489</v>
      </c>
    </row>
    <row r="36" spans="2:6" s="41" customFormat="1" ht="15.75">
      <c r="B36" s="21" t="s">
        <v>37</v>
      </c>
      <c r="C36" s="14">
        <v>27017623.215000004</v>
      </c>
      <c r="D36" s="14">
        <v>35254569.494</v>
      </c>
      <c r="E36" s="14">
        <f>D36-C36</f>
        <v>8236946.278999999</v>
      </c>
      <c r="F36" s="15">
        <f t="shared" si="1"/>
        <v>30.487309018459115</v>
      </c>
    </row>
    <row r="37" spans="2:6" s="41" customFormat="1" ht="15.75">
      <c r="B37" s="21" t="s">
        <v>15</v>
      </c>
      <c r="C37" s="14">
        <f>SUM(C38:C44)</f>
        <v>23653530.768</v>
      </c>
      <c r="D37" s="14">
        <f>SUM(D38:D44)</f>
        <v>26056003.494000003</v>
      </c>
      <c r="E37" s="14">
        <f>D37-C37</f>
        <v>2402472.7260000035</v>
      </c>
      <c r="F37" s="15">
        <f t="shared" si="1"/>
        <v>10.156930690661284</v>
      </c>
    </row>
    <row r="38" spans="2:6" s="43" customFormat="1" ht="15">
      <c r="B38" s="44" t="s">
        <v>41</v>
      </c>
      <c r="C38" s="45">
        <v>1745881.168</v>
      </c>
      <c r="D38" s="45">
        <v>1668658.9289999998</v>
      </c>
      <c r="E38" s="45">
        <f>D38-C38</f>
        <v>-77222.23900000029</v>
      </c>
      <c r="F38" s="46">
        <f t="shared" si="1"/>
        <v>-4.423109683258829</v>
      </c>
    </row>
    <row r="39" spans="2:6" s="43" customFormat="1" ht="30">
      <c r="B39" s="44" t="s">
        <v>42</v>
      </c>
      <c r="C39" s="45">
        <v>107132.039</v>
      </c>
      <c r="D39" s="45">
        <v>57817.118</v>
      </c>
      <c r="E39" s="45">
        <f>D39-C39</f>
        <v>-49314.921</v>
      </c>
      <c r="F39" s="46">
        <f t="shared" si="1"/>
        <v>-46.031907411003345</v>
      </c>
    </row>
    <row r="40" spans="2:6" s="43" customFormat="1" ht="30">
      <c r="B40" s="44" t="s">
        <v>38</v>
      </c>
      <c r="C40" s="45">
        <v>1390101.2789999999</v>
      </c>
      <c r="D40" s="45">
        <v>1438805.2580000001</v>
      </c>
      <c r="E40" s="45">
        <f>D40-C40</f>
        <v>48703.97900000028</v>
      </c>
      <c r="F40" s="46">
        <f t="shared" si="1"/>
        <v>3.5036280978776375</v>
      </c>
    </row>
    <row r="41" spans="2:6" s="43" customFormat="1" ht="30">
      <c r="B41" s="44" t="s">
        <v>43</v>
      </c>
      <c r="C41" s="45">
        <v>2817982.063</v>
      </c>
      <c r="D41" s="45">
        <v>5855650.657</v>
      </c>
      <c r="E41" s="45">
        <f>D41-C41</f>
        <v>3037668.5939999996</v>
      </c>
      <c r="F41" s="46">
        <f t="shared" si="1"/>
        <v>107.79588109819701</v>
      </c>
    </row>
    <row r="42" spans="2:6" s="43" customFormat="1" ht="30">
      <c r="B42" s="44" t="s">
        <v>44</v>
      </c>
      <c r="C42" s="45">
        <v>158905.729</v>
      </c>
      <c r="D42" s="45">
        <v>149175.811</v>
      </c>
      <c r="E42" s="45">
        <f>D42-C42</f>
        <v>-9729.918000000005</v>
      </c>
      <c r="F42" s="46">
        <f t="shared" si="1"/>
        <v>-6.123075650721191</v>
      </c>
    </row>
    <row r="43" spans="2:6" s="43" customFormat="1" ht="17.25" customHeight="1">
      <c r="B43" s="44" t="s">
        <v>45</v>
      </c>
      <c r="C43" s="45">
        <v>473592.69800000003</v>
      </c>
      <c r="D43" s="45">
        <v>551354.183</v>
      </c>
      <c r="E43" s="45">
        <f>D43-C43</f>
        <v>77761.48499999993</v>
      </c>
      <c r="F43" s="46">
        <f t="shared" si="1"/>
        <v>16.41948563151199</v>
      </c>
    </row>
    <row r="44" spans="2:6" s="43" customFormat="1" ht="15">
      <c r="B44" s="44" t="s">
        <v>15</v>
      </c>
      <c r="C44" s="45">
        <v>16959935.792</v>
      </c>
      <c r="D44" s="45">
        <v>16334541.538</v>
      </c>
      <c r="E44" s="45">
        <f>D44-C44</f>
        <v>-625394.2539999988</v>
      </c>
      <c r="F44" s="46">
        <f t="shared" si="1"/>
        <v>-3.687480080526001</v>
      </c>
    </row>
    <row r="45" spans="2:6" s="41" customFormat="1" ht="15.75">
      <c r="B45" s="25" t="s">
        <v>17</v>
      </c>
      <c r="C45" s="26">
        <f>C26+C31+C34+C35+C36+C37</f>
        <v>140314959.9</v>
      </c>
      <c r="D45" s="26">
        <f>D26+D31+D34+D35+D36+D37</f>
        <v>157833649.06700003</v>
      </c>
      <c r="E45" s="26">
        <f>D45-C45</f>
        <v>17518689.167000026</v>
      </c>
      <c r="F45" s="27">
        <f t="shared" si="1"/>
        <v>12.485261143562525</v>
      </c>
    </row>
    <row r="46" spans="2:6" ht="12.75">
      <c r="B46" s="30"/>
      <c r="C46" s="31"/>
      <c r="D46" s="32"/>
      <c r="E46" s="32"/>
      <c r="F46" s="32"/>
    </row>
    <row r="47" spans="2:6" ht="15">
      <c r="B47" s="42" t="s">
        <v>29</v>
      </c>
      <c r="C47" s="33"/>
      <c r="D47" s="34"/>
      <c r="E47" s="32"/>
      <c r="F47" s="32"/>
    </row>
    <row r="48" spans="2:6" ht="12.75">
      <c r="B48" s="30"/>
      <c r="C48" s="35">
        <v>0</v>
      </c>
      <c r="D48" s="35">
        <v>0</v>
      </c>
      <c r="E48" s="32"/>
      <c r="F48" s="32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2022-12-20T12:30:30Z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f4858f75-4d32-4c2c-a830-e1d1de935902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