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 - апрель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<sst xmlns="http://schemas.openxmlformats.org/spreadsheetml/2006/main" count="49" uniqueCount="47">
  <si>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</si>
  <si>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</si>
  <si>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</si>
  <si>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</si>
  <si>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</si>
  <si>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</si>
  <si>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</si>
  <si>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</si>
  <si>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</si>
  <si>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</si>
  <si>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</si>
  <si>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</si>
  <si>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</si>
  <si>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</si>
  <si>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</si>
  <si>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</si>
  <si>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</si>
  <si>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</si>
  <si>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</si>
  <si>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</si>
  <si>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</si>
  <si>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</si>
  <si>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</si>
  <si>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</si>
  <si>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</si>
  <si>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</si>
  <si>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</si>
  <si>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</si>
  <si>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</si>
  <si>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</si>
  <si>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</si>
  <si>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</si>
  <si>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</si>
  <si>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</si>
  <si>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</si>
  <si>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</si>
  <si>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</si>
  <si>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</si>
  <si>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</si>
  <si>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</si>
  <si>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</si>
  <si>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</si>
  <si>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</si>
  <si>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t>в 2,6 раза</t>
  </si>
  <si>
    <t>в 2,2 раза</t>
  </si>
  <si>
    <r>
      <t>Объем кассовых операций по банковской системе Республики Молдова,
январь - апрель 2023 г</t>
    </r>
    <r>
      <rPr>
        <b/>
        <vertAlign val="superscript"/>
        <sz val="16"/>
        <color indexed="57"/>
        <rFont val="Times New Roman"/>
        <family val="1"/>
      </rPr>
      <t>i</t>
    </r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</si>
  <si>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данные по Приднестровскому региону Республики Молдова</t>
    </r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</si>
</sst>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172" fontId="4" fillId="0" borderId="0" xfId="57" applyNumberFormat="1" applyFont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1"/>
  <sheetViews>
    <sheetView showGridLines="0" tabSelected="1" zoomScalePageLayoutView="0" workbookViewId="0" topLeftCell="A1">
      <selection activeCell="A1" sqref="A1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14.00390625" style="12" customWidth="1"/>
    <col min="4" max="6" width="14.00390625" style="1" customWidth="1"/>
    <col min="7" max="8" width="9.140625" style="1" customWidth="1"/>
    <col min="9" max="9" width="13.8515625" style="1" customWidth="1"/>
    <col min="10" max="10" width="9.140625" style="1" customWidth="1"/>
    <col min="11" max="11" width="12.7109375" style="1" customWidth="1"/>
    <col min="12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45</v>
      </c>
      <c r="C2" s="49"/>
      <c r="D2" s="49"/>
      <c r="E2" s="49"/>
      <c r="F2" s="49"/>
    </row>
    <row r="3" spans="2:6" ht="21" customHeight="1">
      <c r="B3" s="46" t="s">
        <v>41</v>
      </c>
      <c r="C3" s="46"/>
      <c r="D3" s="46"/>
      <c r="E3" s="46"/>
      <c r="F3" s="46"/>
    </row>
    <row r="4" spans="2:6" ht="23.25" customHeight="1">
      <c r="B4" s="50"/>
      <c r="C4" s="51" t="s">
        <v>2</v>
      </c>
      <c r="D4" s="51"/>
      <c r="E4" s="52" t="s">
        <v>39</v>
      </c>
      <c r="F4" s="52"/>
    </row>
    <row r="5" spans="2:6" ht="38.25" customHeight="1">
      <c r="B5" s="50"/>
      <c r="C5" s="16">
        <v>2022</v>
      </c>
      <c r="D5" s="16">
        <v>2023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3</v>
      </c>
      <c r="C7" s="44"/>
      <c r="D7" s="44"/>
      <c r="E7" s="44"/>
      <c r="F7" s="44"/>
    </row>
    <row r="8" spans="2:11" s="3" customFormat="1" ht="36" customHeight="1">
      <c r="B8" s="20" t="s">
        <v>19</v>
      </c>
      <c r="C8" s="21">
        <v>26910772.652</v>
      </c>
      <c r="D8" s="21">
        <v>27712045.607</v>
      </c>
      <c r="E8" s="21">
        <f aca="true" t="shared" si="0" ref="E8:E24">+D8-C8</f>
        <v>801272.9550000019</v>
      </c>
      <c r="F8" s="35">
        <f aca="true" t="shared" si="1" ref="F8:F24">(D8/C8)*100-100</f>
        <v>2.977517462474097</v>
      </c>
      <c r="H8" s="43"/>
      <c r="I8" s="43"/>
      <c r="J8" s="43"/>
      <c r="K8" s="43"/>
    </row>
    <row r="9" spans="2:11" s="3" customFormat="1" ht="24" customHeight="1">
      <c r="B9" s="22" t="s">
        <v>4</v>
      </c>
      <c r="C9" s="23">
        <v>260391.359</v>
      </c>
      <c r="D9" s="23">
        <v>331419.521</v>
      </c>
      <c r="E9" s="23">
        <f t="shared" si="0"/>
        <v>71028.16200000001</v>
      </c>
      <c r="F9" s="36">
        <f t="shared" si="1"/>
        <v>27.2774650713352</v>
      </c>
      <c r="H9" s="43"/>
      <c r="I9" s="43"/>
      <c r="J9" s="43"/>
      <c r="K9" s="43"/>
    </row>
    <row r="10" spans="2:11" s="3" customFormat="1" ht="18.75" customHeight="1">
      <c r="B10" s="22" t="s">
        <v>7</v>
      </c>
      <c r="C10" s="23">
        <v>1069818.939</v>
      </c>
      <c r="D10" s="23">
        <v>1460262.131</v>
      </c>
      <c r="E10" s="23">
        <f t="shared" si="0"/>
        <v>390443.19200000004</v>
      </c>
      <c r="F10" s="36">
        <f t="shared" si="1"/>
        <v>36.49619367974191</v>
      </c>
      <c r="H10" s="43"/>
      <c r="I10" s="43"/>
      <c r="J10" s="43"/>
      <c r="K10" s="43"/>
    </row>
    <row r="11" spans="2:11" s="3" customFormat="1" ht="20.25" customHeight="1">
      <c r="B11" s="22" t="s">
        <v>8</v>
      </c>
      <c r="C11" s="23">
        <v>3734678.3140000002</v>
      </c>
      <c r="D11" s="23">
        <v>3523419.3310000002</v>
      </c>
      <c r="E11" s="23">
        <f t="shared" si="0"/>
        <v>-211258.983</v>
      </c>
      <c r="F11" s="36">
        <f t="shared" si="1"/>
        <v>-5.656684866486742</v>
      </c>
      <c r="H11" s="43"/>
      <c r="I11" s="43"/>
      <c r="J11" s="43"/>
      <c r="K11" s="43"/>
    </row>
    <row r="12" spans="2:11" s="3" customFormat="1" ht="21.75" customHeight="1">
      <c r="B12" s="22" t="s">
        <v>21</v>
      </c>
      <c r="C12" s="23">
        <v>708885.7559999999</v>
      </c>
      <c r="D12" s="23">
        <v>649052.447</v>
      </c>
      <c r="E12" s="23">
        <f t="shared" si="0"/>
        <v>-59833.30899999989</v>
      </c>
      <c r="F12" s="36">
        <f t="shared" si="1"/>
        <v>-8.440472740998331</v>
      </c>
      <c r="H12" s="43"/>
      <c r="I12" s="43"/>
      <c r="J12" s="43"/>
      <c r="K12" s="43"/>
    </row>
    <row r="13" spans="2:11" s="3" customFormat="1" ht="25.5" customHeight="1">
      <c r="B13" s="22" t="s">
        <v>5</v>
      </c>
      <c r="C13" s="23">
        <v>4913437.526000001</v>
      </c>
      <c r="D13" s="23">
        <v>5894102.5139999995</v>
      </c>
      <c r="E13" s="23">
        <f t="shared" si="0"/>
        <v>980664.987999999</v>
      </c>
      <c r="F13" s="36">
        <f t="shared" si="1"/>
        <v>19.958837022160168</v>
      </c>
      <c r="H13" s="43"/>
      <c r="I13" s="43"/>
      <c r="J13" s="43"/>
      <c r="K13" s="43"/>
    </row>
    <row r="14" spans="2:11" s="3" customFormat="1" ht="20.25" customHeight="1">
      <c r="B14" s="22" t="s">
        <v>9</v>
      </c>
      <c r="C14" s="23">
        <v>4979215.043</v>
      </c>
      <c r="D14" s="24">
        <v>2360572.013</v>
      </c>
      <c r="E14" s="23">
        <f t="shared" si="0"/>
        <v>-2618643.03</v>
      </c>
      <c r="F14" s="36">
        <f>D14/C14*100-100</f>
        <v>-52.59148294230441</v>
      </c>
      <c r="H14" s="43"/>
      <c r="I14" s="43"/>
      <c r="J14" s="43"/>
      <c r="K14" s="43"/>
    </row>
    <row r="15" spans="2:11" s="3" customFormat="1" ht="19.5" customHeight="1">
      <c r="B15" s="22" t="s">
        <v>22</v>
      </c>
      <c r="C15" s="23">
        <v>1931455.747</v>
      </c>
      <c r="D15" s="23">
        <v>1621044.526</v>
      </c>
      <c r="E15" s="23">
        <f t="shared" si="0"/>
        <v>-310411.2209999999</v>
      </c>
      <c r="F15" s="36">
        <f t="shared" si="1"/>
        <v>-16.071360758958136</v>
      </c>
      <c r="H15" s="43"/>
      <c r="I15" s="43"/>
      <c r="J15" s="43"/>
      <c r="K15" s="43"/>
    </row>
    <row r="16" spans="2:11" s="3" customFormat="1" ht="30.75" customHeight="1">
      <c r="B16" s="22" t="s">
        <v>23</v>
      </c>
      <c r="C16" s="23">
        <v>951823.2409999999</v>
      </c>
      <c r="D16" s="23">
        <v>984066.12</v>
      </c>
      <c r="E16" s="23">
        <f t="shared" si="0"/>
        <v>32242.879000000074</v>
      </c>
      <c r="F16" s="36">
        <f t="shared" si="1"/>
        <v>3.387485996467703</v>
      </c>
      <c r="H16" s="43"/>
      <c r="I16" s="43"/>
      <c r="J16" s="43"/>
      <c r="K16" s="43"/>
    </row>
    <row r="17" spans="2:11" s="3" customFormat="1" ht="24" customHeight="1">
      <c r="B17" s="22" t="s">
        <v>6</v>
      </c>
      <c r="C17" s="23">
        <f>SUM(C18:C23)</f>
        <v>7409284.908</v>
      </c>
      <c r="D17" s="23">
        <f>SUM(D18:D23)</f>
        <v>7092249.761</v>
      </c>
      <c r="E17" s="23">
        <f t="shared" si="0"/>
        <v>-317035.1469999999</v>
      </c>
      <c r="F17" s="36">
        <f t="shared" si="1"/>
        <v>-4.278889946014743</v>
      </c>
      <c r="H17" s="43"/>
      <c r="I17" s="43"/>
      <c r="J17" s="43"/>
      <c r="K17" s="43"/>
    </row>
    <row r="18" spans="2:11" s="3" customFormat="1" ht="16.5" customHeight="1">
      <c r="B18" s="31" t="s">
        <v>20</v>
      </c>
      <c r="C18" s="23">
        <v>88743.966</v>
      </c>
      <c r="D18" s="23">
        <v>79057.978</v>
      </c>
      <c r="E18" s="23">
        <f t="shared" si="0"/>
        <v>-9685.987999999998</v>
      </c>
      <c r="F18" s="36">
        <f t="shared" si="1"/>
        <v>-10.914531360926546</v>
      </c>
      <c r="H18" s="43"/>
      <c r="I18" s="43"/>
      <c r="J18" s="43"/>
      <c r="K18" s="43"/>
    </row>
    <row r="19" spans="2:11" s="3" customFormat="1" ht="24" customHeight="1">
      <c r="B19" s="31" t="s">
        <v>10</v>
      </c>
      <c r="C19" s="23">
        <v>210760.468</v>
      </c>
      <c r="D19" s="23">
        <v>96681.40100000001</v>
      </c>
      <c r="E19" s="23">
        <f t="shared" si="0"/>
        <v>-114079.06699999998</v>
      </c>
      <c r="F19" s="36">
        <f t="shared" si="1"/>
        <v>-54.12735513568891</v>
      </c>
      <c r="H19" s="43"/>
      <c r="I19" s="43"/>
      <c r="J19" s="43"/>
      <c r="K19" s="43"/>
    </row>
    <row r="20" spans="2:11" s="3" customFormat="1" ht="16.5" customHeight="1">
      <c r="B20" s="31" t="s">
        <v>24</v>
      </c>
      <c r="C20" s="23">
        <v>124411.707</v>
      </c>
      <c r="D20" s="23">
        <v>112750.71199999998</v>
      </c>
      <c r="E20" s="23">
        <f t="shared" si="0"/>
        <v>-11660.99500000001</v>
      </c>
      <c r="F20" s="36">
        <f t="shared" si="1"/>
        <v>-9.372908129939901</v>
      </c>
      <c r="H20" s="43"/>
      <c r="I20" s="43"/>
      <c r="J20" s="43"/>
      <c r="K20" s="43"/>
    </row>
    <row r="21" spans="2:11" s="3" customFormat="1" ht="16.5" customHeight="1">
      <c r="B21" s="31" t="s">
        <v>25</v>
      </c>
      <c r="C21" s="23">
        <v>191472.157</v>
      </c>
      <c r="D21" s="23">
        <v>106347.995</v>
      </c>
      <c r="E21" s="23">
        <f t="shared" si="0"/>
        <v>-85124.16200000001</v>
      </c>
      <c r="F21" s="36">
        <f t="shared" si="1"/>
        <v>-44.45772342764176</v>
      </c>
      <c r="H21" s="43"/>
      <c r="I21" s="43"/>
      <c r="J21" s="43"/>
      <c r="K21" s="43"/>
    </row>
    <row r="22" spans="2:11" s="3" customFormat="1" ht="16.5" customHeight="1">
      <c r="B22" s="31" t="s">
        <v>11</v>
      </c>
      <c r="C22" s="23">
        <v>353.554</v>
      </c>
      <c r="D22" s="23">
        <v>907.2</v>
      </c>
      <c r="E22" s="23">
        <f>+D22-C22</f>
        <v>553.6460000000001</v>
      </c>
      <c r="F22" s="36" t="s">
        <v>43</v>
      </c>
      <c r="H22" s="43"/>
      <c r="I22" s="43"/>
      <c r="J22" s="43"/>
      <c r="K22" s="43"/>
    </row>
    <row r="23" spans="2:11" s="3" customFormat="1" ht="16.5" customHeight="1">
      <c r="B23" s="31" t="s">
        <v>6</v>
      </c>
      <c r="C23" s="23">
        <v>6793543.056</v>
      </c>
      <c r="D23" s="23">
        <v>6696504.475</v>
      </c>
      <c r="E23" s="23">
        <f t="shared" si="0"/>
        <v>-97038.58100000024</v>
      </c>
      <c r="F23" s="36">
        <f t="shared" si="1"/>
        <v>-1.4283942885192573</v>
      </c>
      <c r="H23" s="43"/>
      <c r="I23" s="43"/>
      <c r="J23" s="43"/>
      <c r="K23" s="43"/>
    </row>
    <row r="24" spans="2:11" s="3" customFormat="1" ht="29.25" customHeight="1">
      <c r="B24" s="25" t="s">
        <v>12</v>
      </c>
      <c r="C24" s="26">
        <f>+SUM(C8:C17)</f>
        <v>52869763.485</v>
      </c>
      <c r="D24" s="26">
        <f>+SUM(D8:D17)</f>
        <v>51628233.97099999</v>
      </c>
      <c r="E24" s="26">
        <f t="shared" si="0"/>
        <v>-1241529.514000006</v>
      </c>
      <c r="F24" s="40">
        <f t="shared" si="1"/>
        <v>-2.3482789257270724</v>
      </c>
      <c r="H24" s="43"/>
      <c r="I24" s="43"/>
      <c r="J24" s="43"/>
      <c r="K24" s="43"/>
    </row>
    <row r="25" spans="2:11" s="3" customFormat="1" ht="22.5" customHeight="1">
      <c r="B25" s="45" t="s">
        <v>42</v>
      </c>
      <c r="C25" s="45"/>
      <c r="D25" s="45"/>
      <c r="E25" s="45"/>
      <c r="F25" s="45"/>
      <c r="H25" s="43"/>
      <c r="I25" s="43"/>
      <c r="J25" s="43"/>
      <c r="K25" s="43"/>
    </row>
    <row r="26" spans="2:11" s="3" customFormat="1" ht="32.25" customHeight="1">
      <c r="B26" s="27" t="s">
        <v>13</v>
      </c>
      <c r="C26" s="28">
        <f>SUM(C27:C30)</f>
        <v>4638080.294</v>
      </c>
      <c r="D26" s="28">
        <f>SUM(D27:D30)</f>
        <v>4345285.26</v>
      </c>
      <c r="E26" s="23">
        <f>+D26-C26</f>
        <v>-292795.034</v>
      </c>
      <c r="F26" s="37">
        <f>(D26/C26)*100-100</f>
        <v>-6.312849615362865</v>
      </c>
      <c r="H26" s="43"/>
      <c r="I26" s="43"/>
      <c r="J26" s="43"/>
      <c r="K26" s="43"/>
    </row>
    <row r="27" spans="2:11" s="3" customFormat="1" ht="16.5" customHeight="1">
      <c r="B27" s="31" t="s">
        <v>14</v>
      </c>
      <c r="C27" s="23">
        <v>811593.567</v>
      </c>
      <c r="D27" s="23">
        <v>776329.049</v>
      </c>
      <c r="E27" s="23">
        <f>+D27-C27</f>
        <v>-35264.51800000004</v>
      </c>
      <c r="F27" s="36">
        <f>(D27/C27)*100-100</f>
        <v>-4.345095800888728</v>
      </c>
      <c r="H27" s="43"/>
      <c r="I27" s="43"/>
      <c r="J27" s="43"/>
      <c r="K27" s="43"/>
    </row>
    <row r="28" spans="2:11" s="3" customFormat="1" ht="16.5" customHeight="1">
      <c r="B28" s="31" t="s">
        <v>26</v>
      </c>
      <c r="C28" s="23">
        <v>8595.876</v>
      </c>
      <c r="D28" s="23">
        <v>4992.105</v>
      </c>
      <c r="E28" s="23">
        <f aca="true" t="shared" si="2" ref="E28:E34">+D28-C28</f>
        <v>-3603.7710000000006</v>
      </c>
      <c r="F28" s="36">
        <f>(D28/C28)*100-100</f>
        <v>-41.924418174482746</v>
      </c>
      <c r="H28" s="43"/>
      <c r="I28" s="43"/>
      <c r="J28" s="43"/>
      <c r="K28" s="43"/>
    </row>
    <row r="29" spans="2:11" s="3" customFormat="1" ht="25.5" customHeight="1">
      <c r="B29" s="31" t="s">
        <v>27</v>
      </c>
      <c r="C29" s="23">
        <v>613867.054</v>
      </c>
      <c r="D29" s="23">
        <v>583421.5</v>
      </c>
      <c r="E29" s="23">
        <f t="shared" si="2"/>
        <v>-30445.554000000004</v>
      </c>
      <c r="F29" s="36">
        <f>(D29/C29)*100-100</f>
        <v>-4.9596331651315495</v>
      </c>
      <c r="H29" s="43"/>
      <c r="I29" s="43"/>
      <c r="J29" s="43"/>
      <c r="K29" s="43"/>
    </row>
    <row r="30" spans="2:11" s="3" customFormat="1" ht="16.5" customHeight="1">
      <c r="B30" s="31" t="s">
        <v>28</v>
      </c>
      <c r="C30" s="23">
        <v>3204023.7970000003</v>
      </c>
      <c r="D30" s="23">
        <v>2980542.6059999997</v>
      </c>
      <c r="E30" s="23">
        <f>+D30-C30</f>
        <v>-223481.19100000057</v>
      </c>
      <c r="F30" s="36">
        <f>+(D30/C30)*100-100</f>
        <v>-6.97501657788095</v>
      </c>
      <c r="H30" s="43"/>
      <c r="I30" s="43"/>
      <c r="J30" s="43"/>
      <c r="K30" s="43"/>
    </row>
    <row r="31" spans="2:11" s="3" customFormat="1" ht="21.75" customHeight="1">
      <c r="B31" s="27" t="s">
        <v>15</v>
      </c>
      <c r="C31" s="23">
        <f>SUM(C32:C33)</f>
        <v>13676914.991</v>
      </c>
      <c r="D31" s="23">
        <f>SUM(D32:D33)</f>
        <v>13035368.071</v>
      </c>
      <c r="E31" s="23">
        <f>+D31-C31</f>
        <v>-641546.9199999999</v>
      </c>
      <c r="F31" s="38">
        <f>+(D31/C31)*100-100</f>
        <v>-4.690728285012852</v>
      </c>
      <c r="H31" s="43"/>
      <c r="I31" s="43"/>
      <c r="J31" s="43"/>
      <c r="K31" s="43"/>
    </row>
    <row r="32" spans="2:11" s="3" customFormat="1" ht="16.5" customHeight="1">
      <c r="B32" s="31" t="s">
        <v>29</v>
      </c>
      <c r="C32" s="23">
        <v>10808269.834999999</v>
      </c>
      <c r="D32" s="23">
        <v>10122263.331</v>
      </c>
      <c r="E32" s="23">
        <f t="shared" si="2"/>
        <v>-686006.5039999988</v>
      </c>
      <c r="F32" s="36">
        <f>+(D32/C32)*100-100</f>
        <v>-6.347051974762238</v>
      </c>
      <c r="H32" s="43"/>
      <c r="I32" s="43"/>
      <c r="J32" s="43"/>
      <c r="K32" s="43"/>
    </row>
    <row r="33" spans="2:11" s="3" customFormat="1" ht="16.5" customHeight="1">
      <c r="B33" s="31" t="s">
        <v>30</v>
      </c>
      <c r="C33" s="23">
        <v>2868645.1560000004</v>
      </c>
      <c r="D33" s="23">
        <v>2913104.74</v>
      </c>
      <c r="E33" s="23">
        <f t="shared" si="2"/>
        <v>44459.5839999998</v>
      </c>
      <c r="F33" s="36">
        <f>+(D33/C33)*100-100</f>
        <v>1.549846062591925</v>
      </c>
      <c r="H33" s="43"/>
      <c r="I33" s="43"/>
      <c r="J33" s="43"/>
      <c r="K33" s="43"/>
    </row>
    <row r="34" spans="2:11" s="3" customFormat="1" ht="23.25" customHeight="1">
      <c r="B34" s="27" t="s">
        <v>16</v>
      </c>
      <c r="C34" s="23">
        <v>11440723.827000001</v>
      </c>
      <c r="D34" s="23">
        <v>12171417.144</v>
      </c>
      <c r="E34" s="28">
        <f t="shared" si="2"/>
        <v>730693.316999998</v>
      </c>
      <c r="F34" s="38">
        <f aca="true" t="shared" si="3" ref="F34:F45">(D34/C34)*100-100</f>
        <v>6.386775242975176</v>
      </c>
      <c r="H34" s="43"/>
      <c r="I34" s="43"/>
      <c r="J34" s="43"/>
      <c r="K34" s="43"/>
    </row>
    <row r="35" spans="2:11" s="3" customFormat="1" ht="18.75" customHeight="1">
      <c r="B35" s="27" t="s">
        <v>31</v>
      </c>
      <c r="C35" s="23">
        <v>1604194.375</v>
      </c>
      <c r="D35" s="23">
        <v>728418.876</v>
      </c>
      <c r="E35" s="23">
        <f aca="true" t="shared" si="4" ref="E35:E45">+D35-C35</f>
        <v>-875775.499</v>
      </c>
      <c r="F35" s="36">
        <f t="shared" si="3"/>
        <v>-54.592854372775115</v>
      </c>
      <c r="H35" s="43"/>
      <c r="I35" s="43"/>
      <c r="J35" s="43"/>
      <c r="K35" s="43"/>
    </row>
    <row r="36" spans="2:11" s="3" customFormat="1" ht="15" customHeight="1">
      <c r="B36" s="27" t="s">
        <v>32</v>
      </c>
      <c r="C36" s="23">
        <v>11421703.125</v>
      </c>
      <c r="D36" s="23">
        <v>14241899.773</v>
      </c>
      <c r="E36" s="23">
        <f t="shared" si="4"/>
        <v>2820196.648</v>
      </c>
      <c r="F36" s="36">
        <f t="shared" si="3"/>
        <v>24.691559718682484</v>
      </c>
      <c r="H36" s="43"/>
      <c r="I36" s="43"/>
      <c r="J36" s="43"/>
      <c r="K36" s="43"/>
    </row>
    <row r="37" spans="2:11" s="3" customFormat="1" ht="20.25" customHeight="1">
      <c r="B37" s="27" t="s">
        <v>33</v>
      </c>
      <c r="C37" s="23">
        <f>SUM(C38:C44)</f>
        <v>8496390.98</v>
      </c>
      <c r="D37" s="23">
        <f>SUM(D38:D44)</f>
        <v>6529132.661</v>
      </c>
      <c r="E37" s="23">
        <f t="shared" si="4"/>
        <v>-1967258.3190000001</v>
      </c>
      <c r="F37" s="36">
        <f t="shared" si="3"/>
        <v>-23.154046507873858</v>
      </c>
      <c r="H37" s="43"/>
      <c r="I37" s="43"/>
      <c r="J37" s="43"/>
      <c r="K37" s="43"/>
    </row>
    <row r="38" spans="2:11" s="3" customFormat="1" ht="16.5" customHeight="1">
      <c r="B38" s="31" t="s">
        <v>17</v>
      </c>
      <c r="C38" s="23">
        <v>605667.131</v>
      </c>
      <c r="D38" s="23">
        <v>319235.946</v>
      </c>
      <c r="E38" s="23">
        <f t="shared" si="4"/>
        <v>-286431.18500000006</v>
      </c>
      <c r="F38" s="36">
        <f t="shared" si="3"/>
        <v>-47.29184899419613</v>
      </c>
      <c r="H38" s="43"/>
      <c r="I38" s="43"/>
      <c r="J38" s="43"/>
      <c r="K38" s="43"/>
    </row>
    <row r="39" spans="2:11" s="3" customFormat="1" ht="29.25" customHeight="1">
      <c r="B39" s="31" t="s">
        <v>34</v>
      </c>
      <c r="C39" s="23">
        <v>46397.678</v>
      </c>
      <c r="D39" s="23">
        <v>0</v>
      </c>
      <c r="E39" s="23">
        <f t="shared" si="4"/>
        <v>-46397.678</v>
      </c>
      <c r="F39" s="36">
        <f t="shared" si="3"/>
        <v>-100</v>
      </c>
      <c r="H39" s="43"/>
      <c r="I39" s="43"/>
      <c r="J39" s="43"/>
      <c r="K39" s="43"/>
    </row>
    <row r="40" spans="2:11" s="3" customFormat="1" ht="30" customHeight="1">
      <c r="B40" s="31" t="s">
        <v>18</v>
      </c>
      <c r="C40" s="23">
        <v>566420.9040000001</v>
      </c>
      <c r="D40" s="23">
        <v>421720.38</v>
      </c>
      <c r="E40" s="23">
        <f t="shared" si="4"/>
        <v>-144700.5240000001</v>
      </c>
      <c r="F40" s="36">
        <f t="shared" si="3"/>
        <v>-25.54646606051108</v>
      </c>
      <c r="H40" s="43"/>
      <c r="I40" s="43"/>
      <c r="J40" s="43"/>
      <c r="K40" s="43"/>
    </row>
    <row r="41" spans="2:11" s="3" customFormat="1" ht="24.75" customHeight="1">
      <c r="B41" s="31" t="s">
        <v>35</v>
      </c>
      <c r="C41" s="23">
        <v>1011214.1909999999</v>
      </c>
      <c r="D41" s="23">
        <v>2195133.0209999997</v>
      </c>
      <c r="E41" s="23">
        <f t="shared" si="4"/>
        <v>1183918.8299999998</v>
      </c>
      <c r="F41" s="36" t="s">
        <v>44</v>
      </c>
      <c r="H41" s="43"/>
      <c r="I41" s="43"/>
      <c r="J41" s="43"/>
      <c r="K41" s="43"/>
    </row>
    <row r="42" spans="2:11" s="3" customFormat="1" ht="25.5" customHeight="1">
      <c r="B42" s="31" t="s">
        <v>36</v>
      </c>
      <c r="C42" s="23">
        <v>29374.411999999997</v>
      </c>
      <c r="D42" s="23">
        <v>23029.041</v>
      </c>
      <c r="E42" s="23">
        <f t="shared" si="4"/>
        <v>-6345.370999999996</v>
      </c>
      <c r="F42" s="36">
        <f t="shared" si="3"/>
        <v>-21.601695380319427</v>
      </c>
      <c r="H42" s="43"/>
      <c r="I42" s="43"/>
      <c r="J42" s="43"/>
      <c r="K42" s="43"/>
    </row>
    <row r="43" spans="2:11" s="3" customFormat="1" ht="16.5" customHeight="1">
      <c r="B43" s="31" t="s">
        <v>37</v>
      </c>
      <c r="C43" s="23">
        <v>244018.27800000002</v>
      </c>
      <c r="D43" s="23">
        <v>117830.78100000002</v>
      </c>
      <c r="E43" s="23">
        <f t="shared" si="4"/>
        <v>-126187.497</v>
      </c>
      <c r="F43" s="36">
        <f t="shared" si="3"/>
        <v>-51.71231353415255</v>
      </c>
      <c r="H43" s="43"/>
      <c r="I43" s="43"/>
      <c r="J43" s="43"/>
      <c r="K43" s="43"/>
    </row>
    <row r="44" spans="2:11" s="3" customFormat="1" ht="16.5" customHeight="1">
      <c r="B44" s="31" t="s">
        <v>33</v>
      </c>
      <c r="C44" s="23">
        <v>5993298.386</v>
      </c>
      <c r="D44" s="23">
        <v>3452183.492</v>
      </c>
      <c r="E44" s="23">
        <f t="shared" si="4"/>
        <v>-2541114.894</v>
      </c>
      <c r="F44" s="36">
        <f t="shared" si="3"/>
        <v>-42.39927215931545</v>
      </c>
      <c r="H44" s="43"/>
      <c r="I44" s="43"/>
      <c r="J44" s="43"/>
      <c r="K44" s="43"/>
    </row>
    <row r="45" spans="2:11" s="3" customFormat="1" ht="24.75" customHeight="1">
      <c r="B45" s="29" t="s">
        <v>38</v>
      </c>
      <c r="C45" s="30">
        <f>+C26+C31+C34+C35+C36+C37</f>
        <v>51278007.59200001</v>
      </c>
      <c r="D45" s="30">
        <f>+D26+D31+D34+D35+D36+D37</f>
        <v>51051521.785</v>
      </c>
      <c r="E45" s="30">
        <f t="shared" si="4"/>
        <v>-226485.8070000112</v>
      </c>
      <c r="F45" s="39">
        <f t="shared" si="3"/>
        <v>-0.44168215115156784</v>
      </c>
      <c r="H45" s="43"/>
      <c r="I45" s="43"/>
      <c r="J45" s="43"/>
      <c r="K45" s="43"/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46</v>
      </c>
      <c r="C47" s="34"/>
      <c r="D47" s="34"/>
      <c r="E47" s="6"/>
      <c r="F47" s="6"/>
    </row>
    <row r="48" spans="2:6" ht="16.5" customHeight="1">
      <c r="B48" s="4"/>
      <c r="C48" s="42" t="e">
        <v>#REF!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2023-07-13T08:57:32Z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2a1c0e31-adc7-40c6-bdea-b09d9875be8a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