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3\web\ro\"/>
    </mc:Choice>
  </mc:AlternateContent>
  <xr:revisionPtr revIDLastSave="0" documentId="13_ncr:1_{E2B31DCA-EEA0-49FF-BF65-DE60EE9216AE}" xr6:coauthVersionLast="47" xr6:coauthVersionMax="47" xr10:uidLastSave="{00000000-0000-0000-0000-000000000000}"/>
  <bookViews>
    <workbookView xWindow="10860" yWindow="0" windowWidth="25935" windowHeight="19950" tabRatio="967"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93" r:id="rId11"/>
    <sheet name="T4" sheetId="85" r:id="rId12"/>
    <sheet name="D8" sheetId="94" r:id="rId13"/>
    <sheet name="D9" sheetId="13" r:id="rId14"/>
    <sheet name="T5" sheetId="14" r:id="rId15"/>
    <sheet name="D10" sheetId="95" r:id="rId16"/>
    <sheet name="T6" sheetId="17" r:id="rId17"/>
    <sheet name="D11" sheetId="96"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externalReferences>
    <externalReference r:id="rId46"/>
    <externalReference r:id="rId47"/>
  </externalReference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awr1" localSheetId="15"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0" hidden="1">#REF!</definedName>
    <definedName name="_xlnm._FilterDatabase" localSheetId="12" hidden="1">'D8'!$B$38:$I$38</definedName>
    <definedName name="_xlnm._FilterDatabase" hidden="1">#REF!</definedName>
    <definedName name="_gfd2" localSheetId="15"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hidden="1">{"mt1",#N/A,FALSE,"Debt";"mt2",#N/A,FALSE,"Debt";"mt3",#N/A,FALSE,"Debt";"mt4",#N/A,FALSE,"Debt";"mt5",#N/A,FALSE,"Debt";"mt6",#N/A,FALSE,"Debt";"mt7",#N/A,FALSE,"Debt"}</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868" localSheetId="16">'T6'!$B$3</definedName>
    <definedName name="_Ref127981012" localSheetId="11">'T4'!$B$3</definedName>
    <definedName name="_Ref127981012" localSheetId="14">'T5'!$B$3</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'D7'!$B$5</definedName>
    <definedName name="_x1" localSheetId="15" hidden="1">{"partial screen",#N/A,FALSE,"State_Gov't"}</definedName>
    <definedName name="_x1" localSheetId="17" hidden="1">{"partial screen",#N/A,FALSE,"State_Gov't"}</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localSheetId="10" hidden="1">{"partial screen",#N/A,FALSE,"State_Gov't"}</definedName>
    <definedName name="_x1" localSheetId="12" hidden="1">{"partial screen",#N/A,FALSE,"State_Gov't"}</definedName>
    <definedName name="_x1" hidden="1">{"partial screen",#N/A,FALSE,"State_Gov't"}</definedName>
    <definedName name="_x2" localSheetId="15" hidden="1">{"partial screen",#N/A,FALSE,"State_Gov't"}</definedName>
    <definedName name="_x2" localSheetId="17"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localSheetId="10" hidden="1">{"partial screen",#N/A,FALSE,"State_Gov't"}</definedName>
    <definedName name="_x2" localSheetId="12" hidden="1">{"partial screen",#N/A,FALSE,"State_Gov't"}</definedName>
    <definedName name="_x2" hidden="1">{"partial screen",#N/A,FALSE,"State_Gov't"}</definedName>
    <definedName name="_xlchart.v1.0" hidden="1">'D7'!$B$58:$B$66</definedName>
    <definedName name="_xlchart.v1.1" hidden="1">'D7'!$D$58:$D$66</definedName>
    <definedName name="_xlchart.v1.10" hidden="1">'D10'!$D$39:$D$47</definedName>
    <definedName name="_xlchart.v1.11" hidden="1">'D10'!$B$39:$B$47</definedName>
    <definedName name="_xlchart.v1.12" hidden="1">'D10'!$E$39:$E$47</definedName>
    <definedName name="_xlchart.v1.13" hidden="1">'D11'!$B$46:$B$48</definedName>
    <definedName name="_xlchart.v1.14" hidden="1">'D11'!$D$46:$D$48</definedName>
    <definedName name="_xlchart.v1.15" hidden="1">'D11'!$B$46:$B$48</definedName>
    <definedName name="_xlchart.v1.16" hidden="1">'D11'!$C$46:$C$48</definedName>
    <definedName name="_xlchart.v1.17" hidden="1">'[1]6'!$C$24:$C$26</definedName>
    <definedName name="_xlchart.v1.18" hidden="1">'D11'!$C$49:$C$51</definedName>
    <definedName name="_xlchart.v1.19" hidden="1">'[1]6'!$C$27:$C$29</definedName>
    <definedName name="_xlchart.v1.2" hidden="1">'D7'!$B$58:$B$66</definedName>
    <definedName name="_xlchart.v1.20" hidden="1">'D12'!$B$65:$B$70</definedName>
    <definedName name="_xlchart.v1.21" hidden="1">'D12'!$C$65:$C$70</definedName>
    <definedName name="_xlchart.v1.22" hidden="1">'D12'!$B$65:$B$70</definedName>
    <definedName name="_xlchart.v1.23" hidden="1">'D12'!$E$65:$E$68</definedName>
    <definedName name="_xlchart.v1.24" hidden="1">'D12'!$B$65:$B$70</definedName>
    <definedName name="_xlchart.v1.25" hidden="1">'D12'!$D$65:$D$70</definedName>
    <definedName name="_xlchart.v1.26" hidden="1">'D13'!$B$66:$B$68</definedName>
    <definedName name="_xlchart.v1.27" hidden="1">'D13'!$C$66:$C$68</definedName>
    <definedName name="_xlchart.v1.28" hidden="1">'D13'!$B$66:$B$68</definedName>
    <definedName name="_xlchart.v1.29" hidden="1">'D13'!$D$66:$D$68</definedName>
    <definedName name="_xlchart.v1.3" hidden="1">'D7'!$F$58:$F$66</definedName>
    <definedName name="_xlchart.v1.4" hidden="1">'D7'!$B$58:$B$66</definedName>
    <definedName name="_xlchart.v1.5" hidden="1">'D7'!$H$58:$H$66</definedName>
    <definedName name="_xlchart.v1.6" hidden="1">[2]Bunuri!$B$43:$B$51</definedName>
    <definedName name="_xlchart.v1.7" hidden="1">'D10'!$B$39:$B$47</definedName>
    <definedName name="_xlchart.v1.8" hidden="1">'D10'!$C$39:$C$47</definedName>
    <definedName name="_xlchart.v1.9" hidden="1">'D10'!$B$39:$B$47</definedName>
    <definedName name="aaa" localSheetId="4" hidden="1">#REF!</definedName>
    <definedName name="aaa" localSheetId="6" hidden="1">#REF!</definedName>
    <definedName name="aaa" hidden="1">#REF!</definedName>
    <definedName name="ab" localSheetId="15" hidden="1">{"Riqfin97",#N/A,FALSE,"Tran";"Riqfinpro",#N/A,FALSE,"Tran"}</definedName>
    <definedName name="ab" localSheetId="17" hidden="1">{"Riqfin97",#N/A,FALSE,"Tran";"Riqfinpro",#N/A,FALSE,"Tran"}</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localSheetId="10" hidden="1">{"Riqfin97",#N/A,FALSE,"Tran";"Riqfinpro",#N/A,FALSE,"Tran"}</definedName>
    <definedName name="ab" localSheetId="12" hidden="1">{"Riqfin97",#N/A,FALSE,"Tran";"Riqfinpro",#N/A,FALSE,"Tran"}</definedName>
    <definedName name="ab" hidden="1">{"Riqfin97",#N/A,FALSE,"Tran";"Riqfinpro",#N/A,FALSE,"Tran"}</definedName>
    <definedName name="ad" localSheetId="15"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5" hidden="1">{"Riqfin97",#N/A,FALSE,"Tran";"Riqfinpro",#N/A,FALSE,"Tran"}</definedName>
    <definedName name="adf" localSheetId="17" hidden="1">{"Riqfin97",#N/A,FALSE,"Tran";"Riqfinpro",#N/A,FALSE,"Tran"}</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localSheetId="10" hidden="1">{"Riqfin97",#N/A,FALSE,"Tran";"Riqfinpro",#N/A,FALSE,"Tran"}</definedName>
    <definedName name="adf" localSheetId="12" hidden="1">{"Riqfin97",#N/A,FALSE,"Tran";"Riqfinpro",#N/A,FALSE,"Tran"}</definedName>
    <definedName name="adf" hidden="1">{"Riqfin97",#N/A,FALSE,"Tran";"Riqfinpro",#N/A,FALSE,"Tran"}</definedName>
    <definedName name="anscount" hidden="1">1</definedName>
    <definedName name="asdg" localSheetId="15" hidden="1">{"Main Economic Indicators",#N/A,FALSE,"C"}</definedName>
    <definedName name="asdg" localSheetId="17" hidden="1">{"Main Economic Indicators",#N/A,FALSE,"C"}</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localSheetId="10" hidden="1">{"Main Economic Indicators",#N/A,FALSE,"C"}</definedName>
    <definedName name="asdg" localSheetId="12" hidden="1">{"Main Economic Indicators",#N/A,FALSE,"C"}</definedName>
    <definedName name="asdg" hidden="1">{"Main Economic Indicators",#N/A,FALSE,"C"}</definedName>
    <definedName name="b" localSheetId="15" hidden="1">{"Main Economic Indicators",#N/A,FALSE,"C"}</definedName>
    <definedName name="b" localSheetId="17"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localSheetId="10" hidden="1">{"Main Economic Indicators",#N/A,FALSE,"C"}</definedName>
    <definedName name="b" localSheetId="12" hidden="1">{"Main Economic Indicators",#N/A,FALSE,"C"}</definedName>
    <definedName name="b" hidden="1">{"Main Economic Indicators",#N/A,FALSE,"C"}</definedName>
    <definedName name="bb" localSheetId="15" hidden="1">{"Riqfin97",#N/A,FALSE,"Tran";"Riqfinpro",#N/A,FALSE,"Tran"}</definedName>
    <definedName name="bb" localSheetId="17" hidden="1">{"Riqfin97",#N/A,FALSE,"Tran";"Riqfinpro",#N/A,FALSE,"Tran"}</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hidden="1">{"Riqfin97",#N/A,FALSE,"Tran";"Riqfinpro",#N/A,FALSE,"Tran"}</definedName>
    <definedName name="bm" localSheetId="15" hidden="1">{"Tab1",#N/A,FALSE,"P";"Tab2",#N/A,FALSE,"P"}</definedName>
    <definedName name="bm" localSheetId="17" hidden="1">{"Tab1",#N/A,FALSE,"P";"Tab2",#N/A,FALSE,"P"}</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localSheetId="10" hidden="1">{"Tab1",#N/A,FALSE,"P";"Tab2",#N/A,FALSE,"P"}</definedName>
    <definedName name="bm" localSheetId="12" hidden="1">{"Tab1",#N/A,FALSE,"P";"Tab2",#N/A,FALSE,"P"}</definedName>
    <definedName name="bm" hidden="1">{"Tab1",#N/A,FALSE,"P";"Tab2",#N/A,FALSE,"P"}</definedName>
    <definedName name="bnji" localSheetId="15"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5" hidden="1">{"Riqfin97",#N/A,FALSE,"Tran";"Riqfinpro",#N/A,FALSE,"Tran"}</definedName>
    <definedName name="bnu" localSheetId="17" hidden="1">{"Riqfin97",#N/A,FALSE,"Tran";"Riqfinpro",#N/A,FALSE,"Tran"}</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localSheetId="10" hidden="1">{"Riqfin97",#N/A,FALSE,"Tran";"Riqfinpro",#N/A,FALSE,"Tran"}</definedName>
    <definedName name="bnu" localSheetId="12" hidden="1">{"Riqfin97",#N/A,FALSE,"Tran";"Riqfinpro",#N/A,FALSE,"Tran"}</definedName>
    <definedName name="bnu" hidden="1">{"Riqfin97",#N/A,FALSE,"Tran";"Riqfinpro",#N/A,FALSE,"Tran"}</definedName>
    <definedName name="cbn" localSheetId="15" hidden="1">{"TRADE_COMP",#N/A,FALSE,"TAB23APP";"BOP",#N/A,FALSE,"TAB6";"DOT",#N/A,FALSE,"TAB24APP";"EXTDEBT",#N/A,FALSE,"TAB25APP"}</definedName>
    <definedName name="cbn" localSheetId="17" hidden="1">{"TRADE_COMP",#N/A,FALSE,"TAB23APP";"BOP",#N/A,FALSE,"TAB6";"DOT",#N/A,FALSE,"TAB24APP";"EXTDEBT",#N/A,FALSE,"TAB25APP"}</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localSheetId="10" hidden="1">{"TRADE_COMP",#N/A,FALSE,"TAB23APP";"BOP",#N/A,FALSE,"TAB6";"DOT",#N/A,FALSE,"TAB24APP";"EXTDEBT",#N/A,FALSE,"TAB25APP"}</definedName>
    <definedName name="cbn" localSheetId="12" hidden="1">{"TRADE_COMP",#N/A,FALSE,"TAB23APP";"BOP",#N/A,FALSE,"TAB6";"DOT",#N/A,FALSE,"TAB24APP";"EXTDEBT",#N/A,FALSE,"TAB25APP"}</definedName>
    <definedName name="cbn" hidden="1">{"TRADE_COMP",#N/A,FALSE,"TAB23APP";"BOP",#N/A,FALSE,"TAB6";"DOT",#N/A,FALSE,"TAB24APP";"EXTDEBT",#N/A,FALSE,"TAB25APP"}</definedName>
    <definedName name="cc" localSheetId="15" hidden="1">{"Riqfin97",#N/A,FALSE,"Tran";"Riqfinpro",#N/A,FALSE,"Tran"}</definedName>
    <definedName name="cc" localSheetId="17" hidden="1">{"Riqfin97",#N/A,FALSE,"Tran";"Riqfinpro",#N/A,FALSE,"Tran"}</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2" hidden="1">{"Riqfin97",#N/A,FALSE,"Tran";"Riqfinpro",#N/A,FALSE,"Tran"}</definedName>
    <definedName name="ccc" hidden="1">{"Riqfin97",#N/A,FALSE,"Tran";"Riqfinpro",#N/A,FALSE,"Tran"}</definedName>
    <definedName name="chart4" localSheetId="15" hidden="1">{#N/A,#N/A,FALSE,"CB";#N/A,#N/A,FALSE,"CMB";#N/A,#N/A,FALSE,"NBFI"}</definedName>
    <definedName name="chart4" localSheetId="17" hidden="1">{#N/A,#N/A,FALSE,"CB";#N/A,#N/A,FALSE,"CMB";#N/A,#N/A,FALSE,"NBFI"}</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2" hidden="1">{#N/A,#N/A,FALSE,"CB";#N/A,#N/A,FALSE,"CMB";#N/A,#N/A,FALSE,"NBFI"}</definedName>
    <definedName name="chart4" hidden="1">{#N/A,#N/A,FALSE,"CB";#N/A,#N/A,FALSE,"CMB";#N/A,#N/A,FALSE,"NBFI"}</definedName>
    <definedName name="comp" localSheetId="15"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5" hidden="1">{"DEPOSITS",#N/A,FALSE,"COMML_MON";"LOANS",#N/A,FALSE,"COMML_MON"}</definedName>
    <definedName name="cvbn" localSheetId="17" hidden="1">{"DEPOSITS",#N/A,FALSE,"COMML_MON";"LOANS",#N/A,FALSE,"COMML_MON"}</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localSheetId="10" hidden="1">{"DEPOSITS",#N/A,FALSE,"COMML_MON";"LOANS",#N/A,FALSE,"COMML_MON"}</definedName>
    <definedName name="cvbn" localSheetId="12" hidden="1">{"DEPOSITS",#N/A,FALSE,"COMML_MON";"LOANS",#N/A,FALSE,"COMML_MON"}</definedName>
    <definedName name="cvbn" hidden="1">{"DEPOSITS",#N/A,FALSE,"COMML_MON";"LOANS",#N/A,FALSE,"COMML_MON"}</definedName>
    <definedName name="dd" localSheetId="15" hidden="1">{"Riqfin97",#N/A,FALSE,"Tran";"Riqfinpro",#N/A,FALSE,"Tran"}</definedName>
    <definedName name="dd" localSheetId="17" hidden="1">{"Riqfin97",#N/A,FALSE,"Tran";"Riqfinpro",#N/A,FALSE,"Tran"}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hidden="1">{"Riqfin97",#N/A,FALSE,"Tran";"Riqfinpro",#N/A,FALSE,"Tran"}</definedName>
    <definedName name="ddd" localSheetId="15" hidden="1">{"Riqfin97",#N/A,FALSE,"Tran";"Riqfinpro",#N/A,FALSE,"Tran"}</definedName>
    <definedName name="ddd" localSheetId="17"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2" hidden="1">{"Riqfin97",#N/A,FALSE,"Tran";"Riqfinpro",#N/A,FALSE,"Tran"}</definedName>
    <definedName name="ddd" hidden="1">{"Riqfin97",#N/A,FALSE,"Tran";"Riqfinpro",#N/A,FALSE,"Tran"}</definedName>
    <definedName name="deed" localSheetId="15" hidden="1">{"TRADE_COMP",#N/A,FALSE,"TAB23APP";"BOP",#N/A,FALSE,"TAB6";"DOT",#N/A,FALSE,"TAB24APP";"EXTDEBT",#N/A,FALSE,"TAB25APP"}</definedName>
    <definedName name="deed" localSheetId="17" hidden="1">{"TRADE_COMP",#N/A,FALSE,"TAB23APP";"BOP",#N/A,FALSE,"TAB6";"DOT",#N/A,FALSE,"TAB24APP";"EXTDEBT",#N/A,FALSE,"TAB25APP"}</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localSheetId="10" hidden="1">{"TRADE_COMP",#N/A,FALSE,"TAB23APP";"BOP",#N/A,FALSE,"TAB6";"DOT",#N/A,FALSE,"TAB24APP";"EXTDEBT",#N/A,FALSE,"TAB25APP"}</definedName>
    <definedName name="deed" localSheetId="12" hidden="1">{"TRADE_COMP",#N/A,FALSE,"TAB23APP";"BOP",#N/A,FALSE,"TAB6";"DOT",#N/A,FALSE,"TAB24APP";"EXTDEBT",#N/A,FALSE,"TAB25APP"}</definedName>
    <definedName name="deed" hidden="1">{"TRADE_COMP",#N/A,FALSE,"TAB23APP";"BOP",#N/A,FALSE,"TAB6";"DOT",#N/A,FALSE,"TAB24APP";"EXTDEBT",#N/A,FALSE,"TAB25APP"}</definedName>
    <definedName name="dftyihiuh" localSheetId="15"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5" hidden="1">{"partial screen",#N/A,FALSE,"State_Gov't"}</definedName>
    <definedName name="dghj" localSheetId="17" hidden="1">{"partial screen",#N/A,FALSE,"State_Gov't"}</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localSheetId="10" hidden="1">{"partial screen",#N/A,FALSE,"State_Gov't"}</definedName>
    <definedName name="dghj" localSheetId="12" hidden="1">{"partial screen",#N/A,FALSE,"State_Gov't"}</definedName>
    <definedName name="dghj" hidden="1">{"partial screen",#N/A,FALSE,"State_Gov't"}</definedName>
    <definedName name="djop" localSheetId="15"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5" hidden="1">{"Tab1",#N/A,FALSE,"P";"Tab2",#N/A,FALSE,"P"}</definedName>
    <definedName name="ee" localSheetId="17" hidden="1">{"Tab1",#N/A,FALSE,"P";"Tab2",#N/A,FALSE,"P"}</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hidden="1">{"Tab1",#N/A,FALSE,"P";"Tab2",#N/A,FALSE,"P"}</definedName>
    <definedName name="eee" localSheetId="15" hidden="1">{"Tab1",#N/A,FALSE,"P";"Tab2",#N/A,FALSE,"P"}</definedName>
    <definedName name="eee" localSheetId="17"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hidden="1">{"Tab1",#N/A,FALSE,"P";"Tab2",#N/A,FALSE,"P"}</definedName>
    <definedName name="er" localSheetId="15" hidden="1">{"Main Economic Indicators",#N/A,FALSE,"C"}</definedName>
    <definedName name="er" localSheetId="17" hidden="1">{"Main Economic Indicators",#N/A,FALSE,"C"}</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localSheetId="10" hidden="1">{"Main Economic Indicators",#N/A,FALSE,"C"}</definedName>
    <definedName name="er" localSheetId="12" hidden="1">{"Main Economic Indicators",#N/A,FALSE,"C"}</definedName>
    <definedName name="er" hidden="1">{"Main Economic Indicators",#N/A,FALSE,"C"}</definedName>
    <definedName name="ergf" localSheetId="15" hidden="1">{"Main Economic Indicators",#N/A,FALSE,"C"}</definedName>
    <definedName name="ergf" localSheetId="17"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localSheetId="10" hidden="1">{"Main Economic Indicators",#N/A,FALSE,"C"}</definedName>
    <definedName name="ergf" localSheetId="12" hidden="1">{"Main Economic Indicators",#N/A,FALSE,"C"}</definedName>
    <definedName name="ergf" hidden="1">{"Main Economic Indicators",#N/A,FALSE,"C"}</definedName>
    <definedName name="ergferger" localSheetId="15" hidden="1">{"Main Economic Indicators",#N/A,FALSE,"C"}</definedName>
    <definedName name="ergferger" localSheetId="17"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hidden="1">{"Main Economic Indicators",#N/A,FALSE,"C"}</definedName>
    <definedName name="ertu" localSheetId="15"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5" hidden="1">{"Tab1",#N/A,FALSE,"P";"Tab2",#N/A,FALSE,"P"}</definedName>
    <definedName name="ff" localSheetId="17" hidden="1">{"Tab1",#N/A,FALSE,"P";"Tab2",#N/A,FALSE,"P"}</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2"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2" hidden="1">{"Tab1",#N/A,FALSE,"P";"Tab2",#N/A,FALSE,"P"}</definedName>
    <definedName name="fff" hidden="1">{"Tab1",#N/A,FALSE,"P";"Tab2",#N/A,FALSE,"P"}</definedName>
    <definedName name="fg" localSheetId="15" hidden="1">{"Riqfin97",#N/A,FALSE,"Tran";"Riqfinpro",#N/A,FALSE,"Tran"}</definedName>
    <definedName name="fg" localSheetId="17" hidden="1">{"Riqfin97",#N/A,FALSE,"Tran";"Riqfinpro",#N/A,FALSE,"Tran"}</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localSheetId="10" hidden="1">{"Riqfin97",#N/A,FALSE,"Tran";"Riqfinpro",#N/A,FALSE,"Tran"}</definedName>
    <definedName name="fg" localSheetId="12" hidden="1">{"Riqfin97",#N/A,FALSE,"Tran";"Riqfinpro",#N/A,FALSE,"Tran"}</definedName>
    <definedName name="fg" hidden="1">{"Riqfin97",#N/A,FALSE,"Tran";"Riqfinpro",#N/A,FALSE,"Tran"}</definedName>
    <definedName name="fgh" localSheetId="15"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15" hidden="1">{"Tab1",#N/A,FALSE,"P";"Tab2",#N/A,FALSE,"P"}</definedName>
    <definedName name="Financing" localSheetId="17" hidden="1">{"Tab1",#N/A,FALSE,"P";"Tab2",#N/A,FALSE,"P"}</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hidden="1">{"Tab1",#N/A,FALSE,"P";"Tab2",#N/A,FALSE,"P"}</definedName>
    <definedName name="find.this2" localSheetId="15"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5"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5"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5"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5" hidden="1">{"TBILLS_ALL",#N/A,FALSE,"FITB_all"}</definedName>
    <definedName name="gg" localSheetId="17" hidden="1">{"TBILLS_ALL",#N/A,FALSE,"FITB_all"}</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localSheetId="10" hidden="1">{"TBILLS_ALL",#N/A,FALSE,"FITB_all"}</definedName>
    <definedName name="gg" localSheetId="12" hidden="1">{"TBILLS_ALL",#N/A,FALSE,"FITB_all"}</definedName>
    <definedName name="gg" hidden="1">{"TBILLS_ALL",#N/A,FALSE,"FITB_all"}</definedName>
    <definedName name="ggg" localSheetId="15" hidden="1">{"Riqfin97",#N/A,FALSE,"Tran";"Riqfinpro",#N/A,FALSE,"Tran"}</definedName>
    <definedName name="ggg" localSheetId="17" hidden="1">{"Riqfin97",#N/A,FALSE,"Tran";"Riqfinpro",#N/A,FALSE,"Tran"}</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15" hidden="1">{#N/A,#N/A,FALSE,"CB";#N/A,#N/A,FALSE,"CMB";#N/A,#N/A,FALSE,"NBFI"}</definedName>
    <definedName name="ghjf" localSheetId="17" hidden="1">{#N/A,#N/A,FALSE,"CB";#N/A,#N/A,FALSE,"CMB";#N/A,#N/A,FALSE,"NBFI"}</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localSheetId="10" hidden="1">{#N/A,#N/A,FALSE,"CB";#N/A,#N/A,FALSE,"CMB";#N/A,#N/A,FALSE,"NBFI"}</definedName>
    <definedName name="ghjf" localSheetId="12" hidden="1">{#N/A,#N/A,FALSE,"CB";#N/A,#N/A,FALSE,"CMB";#N/A,#N/A,FALSE,"NBFI"}</definedName>
    <definedName name="ghjf" hidden="1">{#N/A,#N/A,FALSE,"CB";#N/A,#N/A,FALSE,"CMB";#N/A,#N/A,FALSE,"NBFI"}</definedName>
    <definedName name="giuih" localSheetId="15"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5"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15" hidden="1">{"Tab1",#N/A,FALSE,"P";"Tab2",#N/A,FALSE,"P"}</definedName>
    <definedName name="hjkl" localSheetId="17" hidden="1">{"Tab1",#N/A,FALSE,"P";"Tab2",#N/A,FALSE,"P"}</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localSheetId="10" hidden="1">{"Tab1",#N/A,FALSE,"P";"Tab2",#N/A,FALSE,"P"}</definedName>
    <definedName name="hjkl" localSheetId="12" hidden="1">{"Tab1",#N/A,FALSE,"P";"Tab2",#N/A,FALSE,"P"}</definedName>
    <definedName name="hjkl" hidden="1">{"Tab1",#N/A,FALSE,"P";"Tab2",#N/A,FALSE,"P"}</definedName>
    <definedName name="ii" localSheetId="15" hidden="1">{"Tab1",#N/A,FALSE,"P";"Tab2",#N/A,FALSE,"P"}</definedName>
    <definedName name="ii" localSheetId="17"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hidden="1">{"Tab1",#N/A,FALSE,"P";"Tab2",#N/A,FALSE,"P"}</definedName>
    <definedName name="ijh" localSheetId="15"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5" hidden="1">{"Main Economic Indicators",#N/A,FALSE,"C"}</definedName>
    <definedName name="imf" localSheetId="17" hidden="1">{"Main Economic Indicators",#N/A,FALSE,"C"}</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localSheetId="10" hidden="1">{"Main Economic Indicators",#N/A,FALSE,"C"}</definedName>
    <definedName name="imf" localSheetId="12" hidden="1">{"Main Economic Indicators",#N/A,FALSE,"C"}</definedName>
    <definedName name="imf" hidden="1">{"Main Economic Indicators",#N/A,FALSE,"C"}</definedName>
    <definedName name="imports2" localSheetId="15" hidden="1">{"partial screen",#N/A,FALSE,"State_Gov't"}</definedName>
    <definedName name="imports2" localSheetId="17" hidden="1">{"partial screen",#N/A,FALSE,"State_Gov't"}</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localSheetId="10" hidden="1">{"partial screen",#N/A,FALSE,"State_Gov't"}</definedName>
    <definedName name="imports2" localSheetId="12"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10" hidden="1">{"TRADE_COMP",#N/A,FALSE,"TAB23APP";"BOP",#N/A,FALSE,"TAB6";"DOT",#N/A,FALSE,"TAB24APP";"EXTDEBT",#N/A,FALSE,"TAB25APP"}</definedName>
    <definedName name="input_in" localSheetId="12" hidden="1">{"TRADE_COMP",#N/A,FALSE,"TAB23APP";"BOP",#N/A,FALSE,"TAB6";"DOT",#N/A,FALSE,"TAB24APP";"EXTDEBT",#N/A,FALSE,"TAB25APP"}</definedName>
    <definedName name="input_in" hidden="1">{"TRADE_COMP",#N/A,FALSE,"TAB23APP";"BOP",#N/A,FALSE,"TAB6";"DOT",#N/A,FALSE,"TAB24APP";"EXTDEBT",#N/A,FALSE,"TAB25APP"}</definedName>
    <definedName name="iop" localSheetId="15" hidden="1">{"Riqfin97",#N/A,FALSE,"Tran";"Riqfinpro",#N/A,FALSE,"Tran"}</definedName>
    <definedName name="iop" localSheetId="17" hidden="1">{"Riqfin97",#N/A,FALSE,"Tran";"Riqfinpro",#N/A,FALSE,"Tran"}</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localSheetId="10" hidden="1">{"Riqfin97",#N/A,FALSE,"Tran";"Riqfinpro",#N/A,FALSE,"Tran"}</definedName>
    <definedName name="iop" localSheetId="12" hidden="1">{"Riqfin97",#N/A,FALSE,"Tran";"Riqfinpro",#N/A,FALSE,"Tran"}</definedName>
    <definedName name="iop" hidden="1">{"Riqfin97",#N/A,FALSE,"Tran";"Riqfinpro",#N/A,FALSE,"Tran"}</definedName>
    <definedName name="ivh" localSheetId="15"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5" hidden="1">{"Main Economic Indicators",#N/A,FALSE,"C"}</definedName>
    <definedName name="jh" localSheetId="17" hidden="1">{"Main Economic Indicators",#N/A,FALSE,"C"}</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localSheetId="10" hidden="1">{"Main Economic Indicators",#N/A,FALSE,"C"}</definedName>
    <definedName name="jh" localSheetId="12" hidden="1">{"Main Economic Indicators",#N/A,FALSE,"C"}</definedName>
    <definedName name="jh" hidden="1">{"Main Economic Indicators",#N/A,FALSE,"C"}</definedName>
    <definedName name="jj" localSheetId="15" hidden="1">{"Riqfin97",#N/A,FALSE,"Tran";"Riqfinpro",#N/A,FALSE,"Tran"}</definedName>
    <definedName name="jj" localSheetId="17" hidden="1">{"Riqfin97",#N/A,FALSE,"Tran";"Riqfinpro",#N/A,FALSE,"Tran"}</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2"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15" hidden="1">{"DEPOSITS",#N/A,FALSE,"COMML_MON";"LOANS",#N/A,FALSE,"COMML_MON"}</definedName>
    <definedName name="jkbjkb" localSheetId="17" hidden="1">{"DEPOSITS",#N/A,FALSE,"COMML_MON";"LOANS",#N/A,FALSE,"COMML_MON"}</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localSheetId="10" hidden="1">{"DEPOSITS",#N/A,FALSE,"COMML_MON";"LOANS",#N/A,FALSE,"COMML_MON"}</definedName>
    <definedName name="jkbjkb" localSheetId="12" hidden="1">{"DEPOSITS",#N/A,FALSE,"COMML_MON";"LOANS",#N/A,FALSE,"COMML_MON"}</definedName>
    <definedName name="jkbjkb" hidden="1">{"DEPOSITS",#N/A,FALSE,"COMML_MON";"LOANS",#N/A,FALSE,"COMML_MON"}</definedName>
    <definedName name="jkl" localSheetId="15"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5" hidden="1">{"Tab1",#N/A,FALSE,"P";"Tab2",#N/A,FALSE,"P"}</definedName>
    <definedName name="kk" localSheetId="17" hidden="1">{"Tab1",#N/A,FALSE,"P";"Tab2",#N/A,FALSE,"P"}</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15"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10" hidden="1">{"TRADE_COMP",#N/A,FALSE,"TAB23APP";"BOP",#N/A,FALSE,"TAB6";"DOT",#N/A,FALSE,"TAB24APP";"EXTDEBT",#N/A,FALSE,"TAB25APP"}</definedName>
    <definedName name="kljlkh" localSheetId="12" hidden="1">{"TRADE_COMP",#N/A,FALSE,"TAB23APP";"BOP",#N/A,FALSE,"TAB6";"DOT",#N/A,FALSE,"TAB24APP";"EXTDEBT",#N/A,FALSE,"TAB25APP"}</definedName>
    <definedName name="kljlkh" hidden="1">{"TRADE_COMP",#N/A,FALSE,"TAB23APP";"BOP",#N/A,FALSE,"TAB6";"DOT",#N/A,FALSE,"TAB24APP";"EXTDEBT",#N/A,FALSE,"TAB25APP"}</definedName>
    <definedName name="ku" localSheetId="15"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5" hidden="1">{"Main Economic Indicators",#N/A,FALSE,"C"}</definedName>
    <definedName name="lkf" localSheetId="17" hidden="1">{"Main Economic Indicators",#N/A,FALSE,"C"}</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localSheetId="10" hidden="1">{"Main Economic Indicators",#N/A,FALSE,"C"}</definedName>
    <definedName name="lkf" localSheetId="12" hidden="1">{"Main Economic Indicators",#N/A,FALSE,"C"}</definedName>
    <definedName name="lkf" hidden="1">{"Main Economic Indicators",#N/A,FALSE,"C"}</definedName>
    <definedName name="ll" localSheetId="15" hidden="1">{"Tab1",#N/A,FALSE,"P";"Tab2",#N/A,FALSE,"P"}</definedName>
    <definedName name="ll" localSheetId="17" hidden="1">{"Tab1",#N/A,FALSE,"P";"Tab2",#N/A,FALSE,"P"}</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hidden="1">{"Tab1",#N/A,FALSE,"P";"Tab2",#N/A,FALSE,"P"}</definedName>
    <definedName name="lll" localSheetId="15" hidden="1">{"Riqfin97",#N/A,FALSE,"Tran";"Riqfinpro",#N/A,FALSE,"Tran"}</definedName>
    <definedName name="lll" localSheetId="17" hidden="1">{"Riqfin97",#N/A,FALSE,"Tran";"Riqfinpro",#N/A,FALSE,"Tran"}</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15"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5" hidden="1">{"Main Economic Indicators",#N/A,FALSE,"C"}</definedName>
    <definedName name="mko" localSheetId="17" hidden="1">{"Main Economic Indicators",#N/A,FALSE,"C"}</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localSheetId="10" hidden="1">{"Main Economic Indicators",#N/A,FALSE,"C"}</definedName>
    <definedName name="mko" localSheetId="12" hidden="1">{"Main Economic Indicators",#N/A,FALSE,"C"}</definedName>
    <definedName name="mko" hidden="1">{"Main Economic Indicators",#N/A,FALSE,"C"}</definedName>
    <definedName name="ml" localSheetId="15"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5" hidden="1">{"Riqfin97",#N/A,FALSE,"Tran";"Riqfinpro",#N/A,FALSE,"Tran"}</definedName>
    <definedName name="mmm" localSheetId="17" hidden="1">{"Riqfin97",#N/A,FALSE,"Tran";"Riqfinpro",#N/A,FALSE,"Tran"}</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hidden="1">{"Tab1",#N/A,FALSE,"P";"Tab2",#N/A,FALSE,"P"}</definedName>
    <definedName name="mmmmmmm" localSheetId="15" hidden="1">{"Riqfin97",#N/A,FALSE,"Tran";"Riqfinpro",#N/A,FALSE,"Tran"}</definedName>
    <definedName name="mmmmmmm" localSheetId="17" hidden="1">{"Riqfin97",#N/A,FALSE,"Tran";"Riqfinpro",#N/A,FALSE,"Tran"}</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localSheetId="10" hidden="1">{"Riqfin97",#N/A,FALSE,"Tran";"Riqfinpro",#N/A,FALSE,"Tran"}</definedName>
    <definedName name="mmmmmmm" localSheetId="12" hidden="1">{"Riqfin97",#N/A,FALSE,"Tran";"Riqfinpro",#N/A,FALSE,"Tran"}</definedName>
    <definedName name="mmmmmmm" hidden="1">{"Riqfin97",#N/A,FALSE,"Tran";"Riqfinpro",#N/A,FALSE,"Tran"}</definedName>
    <definedName name="mnbv" localSheetId="15" hidden="1">{"TRADE_COMP",#N/A,FALSE,"TAB23APP";"BOP",#N/A,FALSE,"TAB6";"DOT",#N/A,FALSE,"TAB24APP";"EXTDEBT",#N/A,FALSE,"TAB25APP"}</definedName>
    <definedName name="mnbv" localSheetId="17" hidden="1">{"TRADE_COMP",#N/A,FALSE,"TAB23APP";"BOP",#N/A,FALSE,"TAB6";"DOT",#N/A,FALSE,"TAB24APP";"EXTDEBT",#N/A,FALSE,"TAB25APP"}</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localSheetId="10" hidden="1">{"TRADE_COMP",#N/A,FALSE,"TAB23APP";"BOP",#N/A,FALSE,"TAB6";"DOT",#N/A,FALSE,"TAB24APP";"EXTDEBT",#N/A,FALSE,"TAB25APP"}</definedName>
    <definedName name="mnbv" localSheetId="12" hidden="1">{"TRADE_COMP",#N/A,FALSE,"TAB23APP";"BOP",#N/A,FALSE,"TAB6";"DOT",#N/A,FALSE,"TAB24APP";"EXTDEBT",#N/A,FALSE,"TAB25APP"}</definedName>
    <definedName name="mnbv" hidden="1">{"TRADE_COMP",#N/A,FALSE,"TAB23APP";"BOP",#N/A,FALSE,"TAB6";"DOT",#N/A,FALSE,"TAB24APP";"EXTDEBT",#N/A,FALSE,"TAB25APP"}</definedName>
    <definedName name="n" localSheetId="15" hidden="1">{"Main Economic Indicators",#N/A,FALSE,"C"}</definedName>
    <definedName name="n" localSheetId="17" hidden="1">{"Main Economic Indicators",#N/A,FALSE,"C"}</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localSheetId="10" hidden="1">{"Main Economic Indicators",#N/A,FALSE,"C"}</definedName>
    <definedName name="n" localSheetId="12" hidden="1">{"Main Economic Indicators",#N/A,FALSE,"C"}</definedName>
    <definedName name="n" hidden="1">{"Main Economic Indicators",#N/A,FALSE,"C"}</definedName>
    <definedName name="new" localSheetId="15" hidden="1">{"TBILLS_ALL",#N/A,FALSE,"FITB_all"}</definedName>
    <definedName name="new" localSheetId="17" hidden="1">{"TBILLS_ALL",#N/A,FALSE,"FITB_all"}</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localSheetId="10" hidden="1">{"TBILLS_ALL",#N/A,FALSE,"FITB_all"}</definedName>
    <definedName name="new" localSheetId="12" hidden="1">{"TBILLS_ALL",#N/A,FALSE,"FITB_all"}</definedName>
    <definedName name="new" hidden="1">{"TBILLS_ALL",#N/A,FALSE,"FITB_all"}</definedName>
    <definedName name="newnew" localSheetId="15" hidden="1">{"TBILLS_ALL",#N/A,FALSE,"FITB_all"}</definedName>
    <definedName name="newnew" localSheetId="17"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localSheetId="10" hidden="1">{"TBILLS_ALL",#N/A,FALSE,"FITB_all"}</definedName>
    <definedName name="newnew" localSheetId="12" hidden="1">{"TBILLS_ALL",#N/A,FALSE,"FITB_all"}</definedName>
    <definedName name="newnew" hidden="1">{"TBILLS_ALL",#N/A,FALSE,"FITB_all"}</definedName>
    <definedName name="nn" localSheetId="15" hidden="1">{"Riqfin97",#N/A,FALSE,"Tran";"Riqfinpro",#N/A,FALSE,"Tran"}</definedName>
    <definedName name="nn" localSheetId="17" hidden="1">{"Riqfin97",#N/A,FALSE,"Tran";"Riqfinpro",#N/A,FALSE,"Tran"}</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hidden="1">{"Tab1",#N/A,FALSE,"P";"Tab2",#N/A,FALSE,"P"}</definedName>
    <definedName name="okm" localSheetId="15"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5" hidden="1">{"Riqfin97",#N/A,FALSE,"Tran";"Riqfinpro",#N/A,FALSE,"Tran"}</definedName>
    <definedName name="oo" localSheetId="17" hidden="1">{"Riqfin97",#N/A,FALSE,"Tran";"Riqfinpro",#N/A,FALSE,"Tran"}</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hidden="1">{"Tab1",#N/A,FALSE,"P";"Tab2",#N/A,FALSE,"P"}</definedName>
    <definedName name="p" localSheetId="15" hidden="1">{"Riqfin97",#N/A,FALSE,"Tran";"Riqfinpro",#N/A,FALSE,"Tran"}</definedName>
    <definedName name="p" localSheetId="17" hidden="1">{"Riqfin97",#N/A,FALSE,"Tran";"Riqfinpro",#N/A,FALSE,"Tran"}</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hidden="1">{"Riqfin97",#N/A,FALSE,"Tran";"Riqfinpro",#N/A,FALSE,"Tran"}</definedName>
    <definedName name="po" localSheetId="15" hidden="1">{"Tab1",#N/A,FALSE,"P";"Tab2",#N/A,FALSE,"P"}</definedName>
    <definedName name="po" localSheetId="17" hidden="1">{"Tab1",#N/A,FALSE,"P";"Tab2",#N/A,FALSE,"P"}</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localSheetId="10" hidden="1">{"Tab1",#N/A,FALSE,"P";"Tab2",#N/A,FALSE,"P"}</definedName>
    <definedName name="po" localSheetId="12" hidden="1">{"Tab1",#N/A,FALSE,"P";"Tab2",#N/A,FALSE,"P"}</definedName>
    <definedName name="po" hidden="1">{"Tab1",#N/A,FALSE,"P";"Tab2",#N/A,FALSE,"P"}</definedName>
    <definedName name="pp" localSheetId="15" hidden="1">{"Riqfin97",#N/A,FALSE,"Tran";"Riqfinpro",#N/A,FALSE,"Tran"}</definedName>
    <definedName name="pp" localSheetId="17" hidden="1">{"Riqfin97",#N/A,FALSE,"Tran";"Riqfinpro",#N/A,FALSE,"Tran"}</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2"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hidden="1">{"Riqfin97",#N/A,FALSE,"Tran";"Riqfinpro",#N/A,FALSE,"Tran"}</definedName>
    <definedName name="Prog_2001_Nov_draft" localSheetId="15"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12"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15"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5" hidden="1">{"Tab1",#N/A,FALSE,"P";"Tab2",#N/A,FALSE,"P"}</definedName>
    <definedName name="qwer" localSheetId="17" hidden="1">{"Tab1",#N/A,FALSE,"P";"Tab2",#N/A,FALSE,"P"}</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localSheetId="10" hidden="1">{"Tab1",#N/A,FALSE,"P";"Tab2",#N/A,FALSE,"P"}</definedName>
    <definedName name="qwer" localSheetId="12" hidden="1">{"Tab1",#N/A,FALSE,"P";"Tab2",#N/A,FALSE,"P"}</definedName>
    <definedName name="qwer" hidden="1">{"Tab1",#N/A,FALSE,"P";"Tab2",#N/A,FALSE,"P"}</definedName>
    <definedName name="rr" localSheetId="15" hidden="1">{"Riqfin97",#N/A,FALSE,"Tran";"Riqfinpro",#N/A,FALSE,"Tran"}</definedName>
    <definedName name="rr" localSheetId="17" hidden="1">{"Riqfin97",#N/A,FALSE,"Tran";"Riqfinpro",#N/A,FALSE,"Tran"}</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2"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hidden="1">{"Riqfin97",#N/A,FALSE,"Tran";"Riqfinpro",#N/A,FALSE,"Tran"}</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5" hidden="1">{"Main Economic Indicators",#N/A,FALSE,"C"}</definedName>
    <definedName name="rtr" localSheetId="17" hidden="1">{"Main Economic Indicators",#N/A,FALSE,"C"}</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localSheetId="10" hidden="1">{"Main Economic Indicators",#N/A,FALSE,"C"}</definedName>
    <definedName name="rtr" localSheetId="12" hidden="1">{"Main Economic Indicators",#N/A,FALSE,"C"}</definedName>
    <definedName name="rtr" hidden="1">{"Main Economic Indicators",#N/A,FALSE,"C"}</definedName>
    <definedName name="rtre" localSheetId="15" hidden="1">{"Main Economic Indicators",#N/A,FALSE,"C"}</definedName>
    <definedName name="rtre" localSheetId="17"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hidden="1">{"Main Economic Indicators",#N/A,FALSE,"C"}</definedName>
    <definedName name="Rwvu.Print." hidden="1">#N/A</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5" hidden="1">{"TBILLS_ALL",#N/A,FALSE,"FITB_all"}</definedName>
    <definedName name="ryy" localSheetId="17" hidden="1">{"TBILLS_ALL",#N/A,FALSE,"FITB_all"}</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localSheetId="10" hidden="1">{"TBILLS_ALL",#N/A,FALSE,"FITB_all"}</definedName>
    <definedName name="ryy" localSheetId="12"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5" hidden="1">{"Riqfin97",#N/A,FALSE,"Tran";"Riqfinpro",#N/A,FALSE,"Tran"}</definedName>
    <definedName name="sdf" localSheetId="17" hidden="1">{"Riqfin97",#N/A,FALSE,"Tran";"Riqfinpro",#N/A,FALSE,"Tran"}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localSheetId="10" hidden="1">{"Riqfin97",#N/A,FALSE,"Tran";"Riqfinpro",#N/A,FALSE,"Tran"}</definedName>
    <definedName name="sdf" localSheetId="12" hidden="1">{"Riqfin97",#N/A,FALSE,"Tran";"Riqfinpro",#N/A,FALSE,"Tran"}</definedName>
    <definedName name="sdf" hidden="1">{"Riqfin97",#N/A,FALSE,"Tran";"Riqfinpro",#N/A,FALSE,"Tran"}</definedName>
    <definedName name="sdhighaoidfj" localSheetId="15"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5" hidden="1">{"Tab1",#N/A,FALSE,"P";"Tab2",#N/A,FALSE,"P"}</definedName>
    <definedName name="sfcbn" localSheetId="17" hidden="1">{"Tab1",#N/A,FALSE,"P";"Tab2",#N/A,FALSE,"P"}</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localSheetId="10" hidden="1">{"Tab1",#N/A,FALSE,"P";"Tab2",#N/A,FALSE,"P"}</definedName>
    <definedName name="sfcbn" localSheetId="12" hidden="1">{"Tab1",#N/A,FALSE,"P";"Tab2",#N/A,FALSE,"P"}</definedName>
    <definedName name="sfcbn" hidden="1">{"Tab1",#N/A,FALSE,"P";"Tab2",#N/A,FALSE,"P"}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10" hidden="1">{"CBA",#N/A,FALSE,"TAB4";"MS",#N/A,FALSE,"TAB5";"BANKLOANS",#N/A,FALSE,"TAB21APP ";"INTEREST",#N/A,FALSE,"TAB22APP"}</definedName>
    <definedName name="sraff" localSheetId="12" hidden="1">{"CBA",#N/A,FALSE,"TAB4";"MS",#N/A,FALSE,"TAB5";"BANKLOANS",#N/A,FALSE,"TAB21APP ";"INTEREST",#N/A,FALSE,"TAB22APP"}</definedName>
    <definedName name="sraff" hidden="1">{"CBA",#N/A,FALSE,"TAB4";"MS",#N/A,FALSE,"TAB5";"BANKLOANS",#N/A,FALSE,"TAB21APP ";"INTEREST",#N/A,FALSE,"TAB22APP"}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abelul_8" localSheetId="22">'T7'!$B$3</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5" hidden="1">{"TBILLS_ALL",#N/A,FALSE,"FITB_all"}</definedName>
    <definedName name="test10" localSheetId="17" hidden="1">{"TBILLS_ALL",#N/A,FALSE,"FITB_all"}</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localSheetId="10" hidden="1">{"TBILLS_ALL",#N/A,FALSE,"FITB_all"}</definedName>
    <definedName name="test10" localSheetId="12" hidden="1">{"TBILLS_ALL",#N/A,FALSE,"FITB_all"}</definedName>
    <definedName name="test10" hidden="1">{"TBILLS_ALL",#N/A,FALSE,"FITB_all"}</definedName>
    <definedName name="test11" localSheetId="15" hidden="1">{"WEO",#N/A,FALSE,"T"}</definedName>
    <definedName name="test11" localSheetId="17" hidden="1">{"WEO",#N/A,FALSE,"T"}</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localSheetId="10" hidden="1">{"WEO",#N/A,FALSE,"T"}</definedName>
    <definedName name="test11" localSheetId="12" hidden="1">{"WEO",#N/A,FALSE,"T"}</definedName>
    <definedName name="test11" hidden="1">{"WEO",#N/A,FALSE,"T"}</definedName>
    <definedName name="test12" localSheetId="15" hidden="1">{"partial screen",#N/A,FALSE,"State_Gov't"}</definedName>
    <definedName name="test12" localSheetId="17" hidden="1">{"partial screen",#N/A,FALSE,"State_Gov't"}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localSheetId="10" hidden="1">{"partial screen",#N/A,FALSE,"State_Gov't"}</definedName>
    <definedName name="test12" localSheetId="12" hidden="1">{"partial screen",#N/A,FALSE,"State_Gov't"}</definedName>
    <definedName name="test12" hidden="1">{"partial screen",#N/A,FALSE,"State_Gov't"}</definedName>
    <definedName name="test2" localSheetId="15" hidden="1">{"TRADE_COMP",#N/A,FALSE,"TAB23APP";"BOP",#N/A,FALSE,"TAB6";"DOT",#N/A,FALSE,"TAB24APP";"EXTDEBT",#N/A,FALSE,"TAB25APP"}</definedName>
    <definedName name="test2" localSheetId="17" hidden="1">{"TRADE_COMP",#N/A,FALSE,"TAB23APP";"BOP",#N/A,FALSE,"TAB6";"DOT",#N/A,FALSE,"TAB24APP";"EXTDEBT",#N/A,FALSE,"TAB25APP"}</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localSheetId="10" hidden="1">{"TRADE_COMP",#N/A,FALSE,"TAB23APP";"BOP",#N/A,FALSE,"TAB6";"DOT",#N/A,FALSE,"TAB24APP";"EXTDEBT",#N/A,FALSE,"TAB25APP"}</definedName>
    <definedName name="test2" localSheetId="12" hidden="1">{"TRADE_COMP",#N/A,FALSE,"TAB23APP";"BOP",#N/A,FALSE,"TAB6";"DOT",#N/A,FALSE,"TAB24APP";"EXTDEBT",#N/A,FALSE,"TAB25APP"}</definedName>
    <definedName name="test2" hidden="1">{"TRADE_COMP",#N/A,FALSE,"TAB23APP";"BOP",#N/A,FALSE,"TAB6";"DOT",#N/A,FALSE,"TAB24APP";"EXTDEBT",#N/A,FALSE,"TAB25APP"}</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5" hidden="1">{"BOP_TAB",#N/A,FALSE,"N";"MIDTERM_TAB",#N/A,FALSE,"O"}</definedName>
    <definedName name="test4" localSheetId="17" hidden="1">{"BOP_TAB",#N/A,FALSE,"N";"MIDTERM_TAB",#N/A,FALSE,"O"}</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localSheetId="10" hidden="1">{"BOP_TAB",#N/A,FALSE,"N";"MIDTERM_TAB",#N/A,FALSE,"O"}</definedName>
    <definedName name="test4" localSheetId="12" hidden="1">{"BOP_TAB",#N/A,FALSE,"N";"MIDTERM_TAB",#N/A,FALSE,"O"}</definedName>
    <definedName name="test4" hidden="1">{"BOP_TAB",#N/A,FALSE,"N";"MIDTERM_TAB",#N/A,FALSE,"O"}</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5"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5"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5" hidden="1">{"MONA",#N/A,FALSE,"S"}</definedName>
    <definedName name="test8" localSheetId="17" hidden="1">{"MONA",#N/A,FALSE,"S"}</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localSheetId="10" hidden="1">{"MONA",#N/A,FALSE,"S"}</definedName>
    <definedName name="test8" localSheetId="12" hidden="1">{"MONA",#N/A,FALSE,"S"}</definedName>
    <definedName name="test8" hidden="1">{"MONA",#N/A,FALSE,"S"}</definedName>
    <definedName name="test9" localSheetId="15" hidden="1">{"partial screen",#N/A,FALSE,"State_Gov't"}</definedName>
    <definedName name="test9" localSheetId="17" hidden="1">{"partial screen",#N/A,FALSE,"State_Gov't"}</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localSheetId="10" hidden="1">{"partial screen",#N/A,FALSE,"State_Gov't"}</definedName>
    <definedName name="test9" localSheetId="12" hidden="1">{"partial screen",#N/A,FALSE,"State_Gov't"}</definedName>
    <definedName name="test9" hidden="1">{"partial screen",#N/A,FALSE,"State_Gov't"}</definedName>
    <definedName name="ts" localSheetId="15" hidden="1">{"CBA",#N/A,FALSE,"TAB4";"MS",#N/A,FALSE,"TAB5";"BANKLOANS",#N/A,FALSE,"TAB21APP ";"INTEREST",#N/A,FALSE,"TAB22APP"}</definedName>
    <definedName name="ts" localSheetId="17" hidden="1">{"CBA",#N/A,FALSE,"TAB4";"MS",#N/A,FALSE,"TAB5";"BANKLOANS",#N/A,FALSE,"TAB21APP ";"INTEREST",#N/A,FALSE,"TAB22APP"}</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localSheetId="10" hidden="1">{"CBA",#N/A,FALSE,"TAB4";"MS",#N/A,FALSE,"TAB5";"BANKLOANS",#N/A,FALSE,"TAB21APP ";"INTEREST",#N/A,FALSE,"TAB22APP"}</definedName>
    <definedName name="ts" localSheetId="12" hidden="1">{"CBA",#N/A,FALSE,"TAB4";"MS",#N/A,FALSE,"TAB5";"BANKLOANS",#N/A,FALSE,"TAB21APP ";"INTEREST",#N/A,FALSE,"TAB22APP"}</definedName>
    <definedName name="ts" hidden="1">{"CBA",#N/A,FALSE,"TAB4";"MS",#N/A,FALSE,"TAB5";"BANKLOANS",#N/A,FALSE,"TAB21APP ";"INTEREST",#N/A,FALSE,"TAB22APP"}</definedName>
    <definedName name="tt" localSheetId="15" hidden="1">{"Tab1",#N/A,FALSE,"P";"Tab2",#N/A,FALSE,"P"}</definedName>
    <definedName name="tt" localSheetId="17" hidden="1">{"Tab1",#N/A,FALSE,"P";"Tab2",#N/A,FALSE,"P"}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2"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2"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15" hidden="1">{"Tab1",#N/A,FALSE,"P";"Tab2",#N/A,FALSE,"P"}</definedName>
    <definedName name="tyui" localSheetId="17" hidden="1">{"Tab1",#N/A,FALSE,"P";"Tab2",#N/A,FALSE,"P"}</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localSheetId="10" hidden="1">{"Tab1",#N/A,FALSE,"P";"Tab2",#N/A,FALSE,"P"}</definedName>
    <definedName name="tyui" localSheetId="12" hidden="1">{"Tab1",#N/A,FALSE,"P";"Tab2",#N/A,FALSE,"P"}</definedName>
    <definedName name="tyui" hidden="1">{"Tab1",#N/A,FALSE,"P";"Tab2",#N/A,FALSE,"P"}</definedName>
    <definedName name="uio" localSheetId="15" hidden="1">{"TRADE_COMP",#N/A,FALSE,"TAB23APP";"BOP",#N/A,FALSE,"TAB6";"DOT",#N/A,FALSE,"TAB24APP";"EXTDEBT",#N/A,FALSE,"TAB25APP"}</definedName>
    <definedName name="uio" localSheetId="17" hidden="1">{"TRADE_COMP",#N/A,FALSE,"TAB23APP";"BOP",#N/A,FALSE,"TAB6";"DOT",#N/A,FALSE,"TAB24APP";"EXTDEBT",#N/A,FALSE,"TAB25APP"}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localSheetId="10" hidden="1">{"TRADE_COMP",#N/A,FALSE,"TAB23APP";"BOP",#N/A,FALSE,"TAB6";"DOT",#N/A,FALSE,"TAB24APP";"EXTDEBT",#N/A,FALSE,"TAB25APP"}</definedName>
    <definedName name="uio" localSheetId="12" hidden="1">{"TRADE_COMP",#N/A,FALSE,"TAB23APP";"BOP",#N/A,FALSE,"TAB6";"DOT",#N/A,FALSE,"TAB24APP";"EXTDEBT",#N/A,FALSE,"TAB25APP"}</definedName>
    <definedName name="uio" hidden="1">{"TRADE_COMP",#N/A,FALSE,"TAB23APP";"BOP",#N/A,FALSE,"TAB6";"DOT",#N/A,FALSE,"TAB24APP";"EXTDEBT",#N/A,FALSE,"TAB25APP"}</definedName>
    <definedName name="uiop" localSheetId="15"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5" hidden="1">{"Main Economic Indicators",#N/A,FALSE,"C"}</definedName>
    <definedName name="uop" localSheetId="17" hidden="1">{"Main Economic Indicators",#N/A,FALSE,"C"}</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localSheetId="10" hidden="1">{"Main Economic Indicators",#N/A,FALSE,"C"}</definedName>
    <definedName name="uop" localSheetId="12" hidden="1">{"Main Economic Indicators",#N/A,FALSE,"C"}</definedName>
    <definedName name="uop" hidden="1">{"Main Economic Indicators",#N/A,FALSE,"C"}</definedName>
    <definedName name="uu" localSheetId="15" hidden="1">{"Riqfin97",#N/A,FALSE,"Tran";"Riqfinpro",#N/A,FALSE,"Tran"}</definedName>
    <definedName name="uu" localSheetId="17" hidden="1">{"Riqfin97",#N/A,FALSE,"Tran";"Riqfinpro",#N/A,FALSE,"Tran"}</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hidden="1">{"Riqfin97",#N/A,FALSE,"Tran";"Riqfinpro",#N/A,FALSE,"Tran"}</definedName>
    <definedName name="uylujlhjljhl" localSheetId="15" hidden="1">{"partial screen",#N/A,FALSE,"State_Gov't"}</definedName>
    <definedName name="uylujlhjljhl" localSheetId="17" hidden="1">{"partial screen",#N/A,FALSE,"State_Gov't"}</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localSheetId="10" hidden="1">{"partial screen",#N/A,FALSE,"State_Gov't"}</definedName>
    <definedName name="uylujlhjljhl" localSheetId="12" hidden="1">{"partial screen",#N/A,FALSE,"State_Gov't"}</definedName>
    <definedName name="uylujlhjljhl" hidden="1">{"partial screen",#N/A,FALSE,"State_Gov't"}</definedName>
    <definedName name="vbn" localSheetId="15"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5" hidden="1">{"Tab1",#N/A,FALSE,"P";"Tab2",#N/A,FALSE,"P"}</definedName>
    <definedName name="vv" localSheetId="17" hidden="1">{"Tab1",#N/A,FALSE,"P";"Tab2",#N/A,FALSE,"P"}</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hidden="1">{"Tab1",#N/A,FALSE,"P";"Tab2",#N/A,FALSE,"P"}</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5" hidden="1">{"TRADE_COMP",#N/A,FALSE,"TAB23APP";"BOP",#N/A,FALSE,"TAB6";"DOT",#N/A,FALSE,"TAB24APP";"EXTDEBT",#N/A,FALSE,"TAB25APP"}</definedName>
    <definedName name="whatever" localSheetId="17" hidden="1">{"TRADE_COMP",#N/A,FALSE,"TAB23APP";"BOP",#N/A,FALSE,"TAB6";"DOT",#N/A,FALSE,"TAB24APP";"EXTDEBT",#N/A,FALSE,"TAB25APP"}</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localSheetId="10" hidden="1">{"TRADE_COMP",#N/A,FALSE,"TAB23APP";"BOP",#N/A,FALSE,"TAB6";"DOT",#N/A,FALSE,"TAB24APP";"EXTDEBT",#N/A,FALSE,"TAB25APP"}</definedName>
    <definedName name="whatever" localSheetId="12" hidden="1">{"TRADE_COMP",#N/A,FALSE,"TAB23APP";"BOP",#N/A,FALSE,"TAB6";"DOT",#N/A,FALSE,"TAB24APP";"EXTDEBT",#N/A,FALSE,"TAB25APP"}</definedName>
    <definedName name="whatever" hidden="1">{"TRADE_COMP",#N/A,FALSE,"TAB23APP";"BOP",#N/A,FALSE,"TAB6";"DOT",#N/A,FALSE,"TAB24APP";"EXTDEBT",#N/A,FALSE,"TAB25APP"}</definedName>
    <definedName name="wr" localSheetId="15"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2" hidden="1">{"TRADE_COMP",#N/A,FALSE,"TAB23APP";"BOP",#N/A,FALSE,"TAB6";"DOT",#N/A,FALSE,"TAB24APP";"EXTDEBT",#N/A,FALSE,"TAB25APP"}</definedName>
    <definedName name="wrn.97REDBOP." hidden="1">{"TRADE_COMP",#N/A,FALSE,"TAB23APP";"BOP",#N/A,FALSE,"TAB6";"DOT",#N/A,FALSE,"TAB24APP";"EXTDEBT",#N/A,FALSE,"TAB25APP"}</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5"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5" hidden="1">{"BOP_TAB",#N/A,FALSE,"N";"MIDTERM_TAB",#N/A,FALSE,"O"}</definedName>
    <definedName name="wrn.BOP_MIDTERM." localSheetId="17"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hidden="1">{"BOP_TAB",#N/A,FALSE,"N";"MIDTERM_TAB",#N/A,FALSE,"O"}</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hidden="1">{#N/A,#N/A,FALSE,"CB";#N/A,#N/A,FALSE,"CMB";#N/A,#N/A,FALSE,"BSYS";#N/A,#N/A,FALSE,"NBFI";#N/A,#N/A,FALSE,"FSYS"}</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5"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5" hidden="1">{#N/A,#N/A,FALSE,"CB";#N/A,#N/A,FALSE,"CMB";#N/A,#N/A,FALSE,"NBFI"}</definedName>
    <definedName name="wrn.MIT." localSheetId="17" hidden="1">{#N/A,#N/A,FALSE,"CB";#N/A,#N/A,FALSE,"CMB";#N/A,#N/A,FALSE,"NBFI"}</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2"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localSheetId="10" hidden="1">{"MONA",#N/A,FALSE,"S"}</definedName>
    <definedName name="wrn.MONA." localSheetId="12" hidden="1">{"MONA",#N/A,FALSE,"S"}</definedName>
    <definedName name="wrn.MONA." hidden="1">{"MONA",#N/A,FALSE,"S"}</definedName>
    <definedName name="wrn.mterm." localSheetId="15"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hidden="1">{#N/A,#N/A,FALSE,"I";#N/A,#N/A,FALSE,"J";#N/A,#N/A,FALSE,"K";#N/A,#N/A,FALSE,"L";#N/A,#N/A,FALSE,"M";#N/A,#N/A,FALSE,"N";#N/A,#N/A,FALSE,"O"}</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5" hidden="1">{"Tab1",#N/A,FALSE,"P";"Tab2",#N/A,FALSE,"P"}</definedName>
    <definedName name="wrn.Program." localSheetId="17" hidden="1">{"Tab1",#N/A,FALSE,"P";"Tab2",#N/A,FALSE,"P"}</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hidden="1">{"Tab1",#N/A,FALSE,"P";"Tab2",#N/A,FALSE,"P"}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10" hidden="1">{"CBA",#N/A,FALSE,"TAB4";"MS",#N/A,FALSE,"TAB5";"BANKLOANS",#N/A,FALSE,"TAB21APP ";"INTEREST",#N/A,FALSE,"TAB22APP"}</definedName>
    <definedName name="wrn.RED97MON." localSheetId="12" hidden="1">{"CBA",#N/A,FALSE,"TAB4";"MS",#N/A,FALSE,"TAB5";"BANKLOANS",#N/A,FALSE,"TAB21APP ";"INTEREST",#N/A,FALSE,"TAB22APP"}</definedName>
    <definedName name="wrn.RED97MON." hidden="1">{"CBA",#N/A,FALSE,"TAB4";"MS",#N/A,FALSE,"TAB5";"BANKLOANS",#N/A,FALSE,"TAB21APP ";"INTEREST",#N/A,FALSE,"TAB22APP"}</definedName>
    <definedName name="wrn.Riqfin." localSheetId="15" hidden="1">{"Riqfin97",#N/A,FALSE,"Tran";"Riqfinpro",#N/A,FALSE,"Tran"}</definedName>
    <definedName name="wrn.Riqfin." localSheetId="17"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hidden="1">{#N/A,#N/A,FALSE,"SRFSYS";#N/A,#N/A,FALSE,"SRBSYS"}</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10" hidden="1">{"SR_tbs",#N/A,FALSE,"MGSSEI";"SR_tbs",#N/A,FALSE,"MGSBOX";"SR_tbs",#N/A,FALSE,"MGSOCIND"}</definedName>
    <definedName name="wrn.STAFF_REPORT_TABLES." localSheetId="12" hidden="1">{"SR_tbs",#N/A,FALSE,"MGSSEI";"SR_tbs",#N/A,FALSE,"MGSBOX";"SR_tbs",#N/A,FALSE,"MGSOCIND"}</definedName>
    <definedName name="wrn.STAFF_REPORT_TABLES." hidden="1">{"SR_tbs",#N/A,FALSE,"MGSSEI";"SR_tbs",#N/A,FALSE,"MGSBOX";"SR_tbs",#N/A,FALSE,"MGSOCIND"}</definedName>
    <definedName name="wrn.State._.Govt." localSheetId="15" hidden="1">{"partial screen",#N/A,FALSE,"State_Gov't"}</definedName>
    <definedName name="wrn.State._.Govt." localSheetId="17" hidden="1">{"partial screen",#N/A,FALSE,"State_Gov't"}</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localSheetId="10" hidden="1">{"partial screen",#N/A,FALSE,"State_Gov't"}</definedName>
    <definedName name="wrn.State._.Govt." localSheetId="12" hidden="1">{"partial screen",#N/A,FALSE,"State_Gov't"}</definedName>
    <definedName name="wrn.State._.Govt." hidden="1">{"partial screen",#N/A,FALSE,"State_Gov't"}</definedName>
    <definedName name="wrn.suma." localSheetId="15"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5"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5" hidden="1">{"TBILLS_ALL",#N/A,FALSE,"FITB_all"}</definedName>
    <definedName name="wrn.TBILLSALL." localSheetId="17" hidden="1">{"TBILLS_ALL",#N/A,FALSE,"FITB_all"}</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localSheetId="10" hidden="1">{"TBILLS_ALL",#N/A,FALSE,"FITB_all"}</definedName>
    <definedName name="wrn.TBILLSALL." localSheetId="12" hidden="1">{"TBILLS_ALL",#N/A,FALSE,"FITB_all"}</definedName>
    <definedName name="wrn.TBILLSALL." hidden="1">{"TBILLS_ALL",#N/A,FALSE,"FITB_all"}</definedName>
    <definedName name="wrn.WEO." localSheetId="15" hidden="1">{"WEO",#N/A,FALSE,"T"}</definedName>
    <definedName name="wrn.WEO." localSheetId="17" hidden="1">{"WEO",#N/A,FALSE,"T"}</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localSheetId="10" hidden="1">{"WEO",#N/A,FALSE,"T"}</definedName>
    <definedName name="wrn.WEO." localSheetId="12" hidden="1">{"WEO",#N/A,FALSE,"T"}</definedName>
    <definedName name="wrn.WEO." hidden="1">{"WEO",#N/A,FALSE,"T"}</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15" hidden="1">{"Riqfin97",#N/A,FALSE,"Tran";"Riqfinpro",#N/A,FALSE,"Tran"}</definedName>
    <definedName name="www" localSheetId="17" hidden="1">{"Riqfin97",#N/A,FALSE,"Tran";"Riqfinpro",#N/A,FALSE,"Tran"}</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hidden="1">{"Riqfin97",#N/A,FALSE,"Tran";"Riqfinpro",#N/A,FALSE,"Tran"}</definedName>
    <definedName name="x" localSheetId="15" hidden="1">{"Riqfin97",#N/A,FALSE,"Tran";"Riqfinpro",#N/A,FALSE,"Tran"}</definedName>
    <definedName name="x" localSheetId="17"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localSheetId="10" hidden="1">{"Riqfin97",#N/A,FALSE,"Tran";"Riqfinpro",#N/A,FALSE,"Tran"}</definedName>
    <definedName name="x" localSheetId="12" hidden="1">{"Riqfin97",#N/A,FALSE,"Tran";"Riqfinpro",#N/A,FALSE,"Tran"}</definedName>
    <definedName name="x" hidden="1">{"Riqfin97",#N/A,FALSE,"Tran";"Riqfinpro",#N/A,FALSE,"Tran"}</definedName>
    <definedName name="xx" localSheetId="15" hidden="1">{"Riqfin97",#N/A,FALSE,"Tran";"Riqfinpro",#N/A,FALSE,"Tran"}</definedName>
    <definedName name="xx" localSheetId="17"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hidden="1">{"Riqfin97",#N/A,FALSE,"Tran";"Riqfinpro",#N/A,FALSE,"Tran"}</definedName>
    <definedName name="xxx" localSheetId="15" hidden="1">{"Riqfin97",#N/A,FALSE,"Tran";"Riqfinpro",#N/A,FALSE,"Tran"}</definedName>
    <definedName name="xxx" localSheetId="17"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localSheetId="10" hidden="1">{"Riqfin97",#N/A,FALSE,"Tran";"Riqfinpro",#N/A,FALSE,"Tran"}</definedName>
    <definedName name="xxx" localSheetId="12" hidden="1">{"Riqfin97",#N/A,FALSE,"Tran";"Riqfinpro",#N/A,FALSE,"Tran"}</definedName>
    <definedName name="xxx"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hidden="1">{"Riqfin97",#N/A,FALSE,"Tran";"Riqfinpro",#N/A,FALSE,"Tran"}</definedName>
    <definedName name="xxxx1" localSheetId="15" hidden="1">{"partial screen",#N/A,FALSE,"State_Gov't"}</definedName>
    <definedName name="xxxx1" localSheetId="17" hidden="1">{"partial screen",#N/A,FALSE,"State_Gov't"}</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localSheetId="10" hidden="1">{"partial screen",#N/A,FALSE,"State_Gov't"}</definedName>
    <definedName name="xxxx1" localSheetId="12" hidden="1">{"partial screen",#N/A,FALSE,"State_Gov't"}</definedName>
    <definedName name="xxxx1" hidden="1">{"partial screen",#N/A,FALSE,"State_Gov't"}</definedName>
    <definedName name="yoo" localSheetId="15" hidden="1">{"Main Economic Indicators",#N/A,FALSE,"C"}</definedName>
    <definedName name="yoo" localSheetId="17" hidden="1">{"Main Economic Indicators",#N/A,FALSE,"C"}</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localSheetId="10" hidden="1">{"Main Economic Indicators",#N/A,FALSE,"C"}</definedName>
    <definedName name="yoo" localSheetId="12" hidden="1">{"Main Economic Indicators",#N/A,FALSE,"C"}</definedName>
    <definedName name="yoo" hidden="1">{"Main Economic Indicators",#N/A,FALSE,"C"}</definedName>
    <definedName name="ytd" localSheetId="15"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5"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5" hidden="1">{"Tab1",#N/A,FALSE,"P";"Tab2",#N/A,FALSE,"P"}</definedName>
    <definedName name="yy" localSheetId="17" hidden="1">{"Tab1",#N/A,FALSE,"P";"Tab2",#N/A,FALSE,"P"}</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2"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hidden="1">{"Tab1",#N/A,FALSE,"P";"Tab2",#N/A,FALSE,"P"}</definedName>
    <definedName name="yyy1" localSheetId="15" hidden="1">{"DEPOSITS",#N/A,FALSE,"COMML_MON";"LOANS",#N/A,FALSE,"COMML_MON"}</definedName>
    <definedName name="yyy1" localSheetId="17" hidden="1">{"DEPOSITS",#N/A,FALSE,"COMML_MON";"LOANS",#N/A,FALSE,"COMML_MON"}</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localSheetId="10" hidden="1">{"DEPOSITS",#N/A,FALSE,"COMML_MON";"LOANS",#N/A,FALSE,"COMML_MON"}</definedName>
    <definedName name="yyy1" localSheetId="12" hidden="1">{"DEPOSITS",#N/A,FALSE,"COMML_MON";"LOANS",#N/A,FALSE,"COMML_MON"}</definedName>
    <definedName name="yyy1" hidden="1">{"DEPOSITS",#N/A,FALSE,"COMML_MON";"LOANS",#N/A,FALSE,"COMML_MON"}</definedName>
    <definedName name="yyyy" localSheetId="15" hidden="1">{"Riqfin97",#N/A,FALSE,"Tran";"Riqfinpro",#N/A,FALSE,"Tran"}</definedName>
    <definedName name="yyyy" localSheetId="17"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2"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15"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5" hidden="1">{"Tab1",#N/A,FALSE,"P";"Tab2",#N/A,FALSE,"P"}</definedName>
    <definedName name="zz" localSheetId="17" hidden="1">{"Tab1",#N/A,FALSE,"P";"Tab2",#N/A,FALSE,"P"}</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hidden="1">{"Tab1",#N/A,FALSE,"P";"Tab2",#N/A,FALSE,"P"}</definedName>
    <definedName name="zzz" localSheetId="15" hidden="1">{"TBILLS_ALL",#N/A,FALSE,"FITB_all"}</definedName>
    <definedName name="zzz" localSheetId="17" hidden="1">{"TBILLS_ALL",#N/A,FALSE,"FITB_all"}</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localSheetId="10" hidden="1">{"TBILLS_ALL",#N/A,FALSE,"FITB_all"}</definedName>
    <definedName name="zzz" localSheetId="12" hidden="1">{"TBILLS_ALL",#N/A,FALSE,"FITB_all"}</definedName>
    <definedName name="zzz" hidden="1">{"TBILLS_ALL",#N/A,FALSE,"FITB_all"}</definedName>
    <definedName name="zzz1" localSheetId="15" hidden="1">{"TBILLS_ALL",#N/A,FALSE,"FITB_all"}</definedName>
    <definedName name="zzz1" localSheetId="17"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localSheetId="10" hidden="1">{"TBILLS_ALL",#N/A,FALSE,"FITB_all"}</definedName>
    <definedName name="zzz1" localSheetId="12"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5" l="1"/>
  <c r="B21" i="75"/>
  <c r="B20" i="75"/>
  <c r="B16" i="75"/>
  <c r="B15" i="75"/>
  <c r="D43" i="60"/>
  <c r="E43" i="60"/>
  <c r="F43" i="60"/>
  <c r="G43" i="60"/>
  <c r="H43" i="60"/>
  <c r="I43" i="60"/>
  <c r="C43" i="60"/>
  <c r="D59" i="95"/>
  <c r="C59" i="95"/>
  <c r="I36" i="94" l="1"/>
  <c r="H36" i="94"/>
  <c r="G36" i="94"/>
  <c r="F36" i="94"/>
  <c r="E36" i="94"/>
  <c r="D36" i="94"/>
  <c r="C36" i="94"/>
  <c r="K58" i="93" l="1"/>
  <c r="K59" i="93"/>
  <c r="K60" i="93"/>
  <c r="K57" i="93"/>
  <c r="F59" i="93"/>
  <c r="F60" i="93"/>
  <c r="F61" i="93"/>
  <c r="F62" i="93"/>
  <c r="F63" i="93"/>
  <c r="F64" i="93"/>
  <c r="F65" i="93"/>
  <c r="F66" i="93"/>
  <c r="F67" i="93"/>
  <c r="F58" i="93"/>
  <c r="D59" i="93"/>
  <c r="D60" i="93"/>
  <c r="D61" i="93"/>
  <c r="D62" i="93"/>
  <c r="D63" i="93"/>
  <c r="D64" i="93"/>
  <c r="D65" i="93"/>
  <c r="D66" i="93"/>
  <c r="D67" i="93"/>
  <c r="D58" i="93"/>
  <c r="K61" i="93" l="1"/>
  <c r="D29" i="52"/>
  <c r="C29" i="52"/>
  <c r="I76" i="78"/>
  <c r="I72" i="78"/>
  <c r="H34" i="3" l="1"/>
  <c r="H29" i="3"/>
  <c r="D34" i="3" l="1"/>
  <c r="E34" i="3"/>
  <c r="F34" i="3"/>
  <c r="G34" i="3"/>
  <c r="I34" i="3"/>
  <c r="C34" i="3"/>
  <c r="I29" i="3" l="1"/>
  <c r="G29" i="3"/>
  <c r="F29" i="3"/>
  <c r="E29" i="3"/>
  <c r="D29" i="3"/>
  <c r="C29" i="3"/>
  <c r="B51" i="75" l="1"/>
  <c r="B50" i="75"/>
  <c r="B49" i="75"/>
  <c r="B48" i="75"/>
  <c r="B46" i="75"/>
  <c r="B44" i="75"/>
  <c r="B38" i="75"/>
  <c r="B37" i="75"/>
  <c r="B36" i="75"/>
  <c r="B35" i="75"/>
  <c r="B34" i="75"/>
  <c r="B29" i="75"/>
  <c r="B28" i="75"/>
  <c r="B27" i="75"/>
  <c r="B24" i="75"/>
  <c r="B23" i="75"/>
  <c r="B22" i="75"/>
  <c r="B18" i="75"/>
  <c r="B13" i="75"/>
  <c r="B12" i="75"/>
  <c r="B11" i="75"/>
  <c r="B9" i="75"/>
  <c r="B52" i="75" l="1"/>
  <c r="B47" i="75"/>
  <c r="B45" i="75"/>
  <c r="B43" i="75"/>
  <c r="B42" i="75"/>
  <c r="B41" i="75"/>
  <c r="B33" i="75"/>
  <c r="B32" i="75"/>
  <c r="B26" i="75"/>
  <c r="B25" i="75"/>
  <c r="B19" i="75"/>
  <c r="B17" i="75"/>
  <c r="B10" i="75"/>
  <c r="B8" i="75"/>
  <c r="B7"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644BA9B-BF11-431E-8B47-50D805E377D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D43EE5-4A90-43AF-B52A-B66B1D830D1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F2A1BFE-F8D4-4C8E-9A36-1E83330649D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A74020-CB0B-4E3A-B006-A5AC47D572E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<sst xmlns="http://schemas.openxmlformats.org/spreadsheetml/2006/main" count="1192" uniqueCount="633">
  <si>
    <t>II</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</si>
  <si>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</si>
  <si>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</si>
  <si>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</si>
  <si>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</si>
  <si>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</si>
  <si>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</si>
  <si>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</si>
  <si>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</si>
  <si>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</si>
  <si>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</si>
  <si>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</si>
  <si>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</si>
  <si>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</si>
  <si>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</si>
  <si>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</si>
  <si>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</si>
  <si>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</si>
  <si>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</si>
  <si>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</si>
  <si>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</si>
  <si>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</si>
  <si>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</si>
  <si>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</si>
  <si>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</si>
  <si>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</si>
  <si>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</si>
  <si>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</si>
  <si>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</si>
  <si>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</si>
  <si>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</si>
  <si>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</si>
  <si>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</si>
  <si>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</si>
  <si>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</si>
  <si>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</si>
  <si>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</si>
  <si>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</si>
  <si>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</si>
  <si>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</si>
  <si>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</si>
  <si>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</si>
  <si>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</si>
  <si>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</si>
  <si>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</si>
  <si>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</si>
  <si>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Diagrama 2. Indicatorii gradului de deschidere a economiei, %</t>
  </si>
  <si>
    <t>http://www.imf.org/external/np/pp/eng/2014/121914.pdf</t>
  </si>
  <si>
    <t>Tabelul 5. Contribuția principalelor categorii de servicii la modificărea totală (puncte procentuale)</t>
  </si>
  <si>
    <t>Tabelul 6. Balanța serviciilor de informatică, pe principalele tipuri</t>
  </si>
  <si>
    <t>UM</t>
  </si>
  <si>
    <t xml:space="preserve"> </t>
  </si>
  <si>
    <t>Tabelul 8. Investiții directe, intrări și ieșiri de mijloace financiare (mil. USD)</t>
  </si>
  <si>
    <t>Tabelul 7. Sursele de acoperire a necesarului net de finanțare, fluxuri financiare nete</t>
  </si>
  <si>
    <t>Tabelul 11. Datoria externă brută, la sfârșitul perioadei</t>
  </si>
  <si>
    <t>Țara partener</t>
  </si>
  <si>
    <t xml:space="preserve">Export </t>
  </si>
  <si>
    <t xml:space="preserve">Import </t>
  </si>
  <si>
    <t>România</t>
  </si>
  <si>
    <t>Ucraina</t>
  </si>
  <si>
    <t>Turcia</t>
  </si>
  <si>
    <t>Germania</t>
  </si>
  <si>
    <t>Polonia</t>
  </si>
  <si>
    <t>Italia</t>
  </si>
  <si>
    <t>Cehia</t>
  </si>
  <si>
    <t>2024</t>
  </si>
  <si>
    <t>Tabelul 4. Contribuția principalelor categorii de bunuri la modificarea totală (puncte procentuale)</t>
  </si>
  <si>
    <t>T4</t>
  </si>
  <si>
    <t>TOTAL</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</si>
  <si>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</si>
  <si>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</si>
  <si>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</si>
  <si>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</si>
  <si>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</si>
  <si>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</si>
  <si>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</si>
  <si>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</si>
  <si>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</si>
  <si>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Societățile nefinanciare au menținut, în continuare, ponderea majoră în datoria externă privată.</t>
  </si>
  <si>
    <t>Legenda</t>
  </si>
  <si>
    <t>Credit</t>
  </si>
  <si>
    <t>Debit</t>
  </si>
  <si>
    <t>Remiteri personale pe zone geografice</t>
  </si>
  <si>
    <t>Ponderea majoră atât în structura activelor financiare, cât și în structura pasivelor a revenit celor pe termen lung.</t>
  </si>
  <si>
    <t>Remiteri personale (intrări) la PIB (%)</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</si>
  <si>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</si>
  <si>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</si>
  <si>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Tabelul 14. Datoria externă publică pe termen scurt (scadența reziduală), pe sectoare, la sfârșitul perioadei (mil. USD)</t>
  </si>
  <si>
    <t>Tabelul 16. Datoria externă privată pe termen scurt (scadența reziduală), pe sectoare, la sfârșitul perioadei (mil. USD)</t>
  </si>
  <si>
    <t>Diagrama 3. Contul curent – componente principale (mil. USD)</t>
  </si>
  <si>
    <t>Tabelul 15. Datoria externă sub formă de împrumuturi, alocări de DST și titluri de angajamente, pe creditori, la sfârșitul perioadei (mil. USD)</t>
  </si>
  <si>
    <t>Tabelul 2. Balanţa de plăţi a Republicii Moldova, agregate principale (mil. USD)</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</si>
  <si>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</si>
  <si>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</si>
  <si>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</si>
  <si>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</si>
  <si>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</si>
  <si>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</si>
  <si>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</si>
  <si>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Tabelul 10. Poziţia investiţională internaţională (mil. USD)</t>
  </si>
  <si>
    <t>Principalul creditor al sectorului privat din cadrul organizațiilor internaționale a fost BERD.</t>
  </si>
  <si>
    <t>2025</t>
  </si>
  <si>
    <t>Diagrama 4. Contul curent – componente principale (mil. USD)</t>
  </si>
  <si>
    <t>Diagrama 6. Principalii parteneri comerciali (mil. USD)</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</si>
  <si>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</si>
  <si>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</si>
  <si>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</si>
  <si>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</si>
  <si>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</si>
  <si>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</si>
  <si>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</si>
  <si>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</si>
  <si>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</si>
  <si>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</si>
  <si>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</si>
  <si>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</si>
  <si>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</si>
  <si>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</si>
  <si>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</si>
  <si>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</si>
  <si>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</si>
  <si>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</si>
  <si>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</si>
  <si>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</si>
  <si>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</si>
  <si>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</si>
  <si>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Diagrama 7. Exportul și importul de bunuri pe categorii și zone geografice</t>
  </si>
  <si>
    <t>Diagrama 8. Import de produse energetice și electricitate (prețuri FOB), (mil. USD)</t>
  </si>
  <si>
    <t>Diagrama 9. Balanța serviciilor</t>
  </si>
  <si>
    <t>Diagrama 11. Evoluția veniturilor primare</t>
  </si>
  <si>
    <t>Impozite curente pe venit, patrimoniu, etc.</t>
  </si>
  <si>
    <t>Contribuţii sociale</t>
  </si>
  <si>
    <t>Cooperarea internaţională curentă</t>
  </si>
  <si>
    <t>Transferuri diverse ale administrației publice</t>
  </si>
  <si>
    <t>Alte transferuri curente**</t>
  </si>
  <si>
    <t>Intrări</t>
  </si>
  <si>
    <t>Ieșiri</t>
  </si>
  <si>
    <t>Diagrama 12. Evoluția veniturilor secundare</t>
  </si>
  <si>
    <t>Diagrama 13. Remiterile personale, pe componente și zone geografice</t>
  </si>
  <si>
    <t>Diagrama 14. Evoluția contului de capital</t>
  </si>
  <si>
    <t>Diagrama 18. Poziția investițională internațională netă, la sfârșitul perioadei, pe sectoare instituționale, % la PIB</t>
  </si>
  <si>
    <t>Diagrama 20. Indicatorii suficienței activelor oficiale de rezervă</t>
  </si>
  <si>
    <t>Diagrama 24. Evoluția datoriei externe publice, la sfârșitul perioadei, pe scadențe (conform maturității originale) și pe instrumente (mil. USD)</t>
  </si>
  <si>
    <t>Diagrama 26. Datoria externă privată, la sfârșitul perioadei (conform maturității originale), (mil. USD)</t>
  </si>
  <si>
    <t>Diagrama 27. Structura datoriei private, pe sectoare instituționale, la sfârșitul perioadei (%)</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</si>
  <si>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</si>
  <si>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</si>
  <si>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</si>
  <si>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</si>
  <si>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</si>
  <si>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</si>
  <si>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</si>
  <si>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</si>
  <si>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</si>
  <si>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</si>
  <si>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</si>
  <si>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</si>
  <si>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</si>
  <si>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</si>
  <si>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</si>
  <si>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</si>
  <si>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</si>
  <si>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</si>
  <si>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</si>
  <si>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</si>
  <si>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</si>
  <si>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</si>
  <si>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</si>
  <si>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</si>
  <si>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</si>
  <si>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</si>
  <si>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</si>
  <si>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II*</t>
  </si>
  <si>
    <t>Diagrama 25. Structura pe creditori a datoriei externe publice, la sfârșitul perioadei (%)</t>
  </si>
  <si>
    <t>D28</t>
  </si>
  <si>
    <t>I*</t>
  </si>
  <si>
    <t>p.p.</t>
  </si>
  <si>
    <t>mil. USD</t>
  </si>
  <si>
    <t>31.03.2025*</t>
  </si>
  <si>
    <t>2025 -I*</t>
  </si>
  <si>
    <t>Diagrama 21. Poziția investiţiilor directe**, capital propriu, pe zone geografice, la sfârșitul perioadei (mil.USD)</t>
  </si>
  <si>
    <t>-</t>
  </si>
  <si>
    <t>Diagrama 5. Balanța comerțului cu bunuri în balanța de plăți, pe zone geografice (mil. USD)</t>
  </si>
  <si>
    <t>Conturile internaționale ale Republicii Moldova în trimestrul III 2025 (date provizorii)</t>
  </si>
  <si>
    <t>I. Balanța de plăți a Republicii Moldova în trimestrul III 2025 (date provizorii)</t>
  </si>
  <si>
    <t>II. Poziția investițională internațională a Republicii Moldova la 30.09.2025</t>
  </si>
  <si>
    <t>III. Datoria externă brută la 30.09.2025</t>
  </si>
  <si>
    <t>I</t>
  </si>
  <si>
    <t>III</t>
  </si>
  <si>
    <t>IV</t>
  </si>
  <si>
    <t>În trimestrul III 2025, atât deschiderea comercială a economiei, cât și deschiderea financiară s-au majorat.</t>
  </si>
  <si>
    <t>31.03.2024</t>
  </si>
  <si>
    <t>30.06.2024</t>
  </si>
  <si>
    <t>30.09.2024</t>
  </si>
  <si>
    <t>31.12.2024</t>
  </si>
  <si>
    <t>30.06.2025*</t>
  </si>
  <si>
    <t>30.09.2025</t>
  </si>
  <si>
    <t xml:space="preserve">În trimestrul III 2025, deficitul contului curent s-a diminuat cu 1,7 la sută, iar contul financiar a înregistrat intrări nete de mijloace financiare, cu 1,2 la sută mai mari decât în perioada similară a anului precedent. </t>
  </si>
  <si>
    <t>Diminuarea deficitului contului curent, în trimestrul III 2025, a fost determinată de majorarea excedentelor balanțelor veniturilor secundare și serviciilor, superioară majorării deficitelor balanței comerțului exterior cu bunuri și a veniturilor primare.</t>
  </si>
  <si>
    <t>În trimestrul III 2025, deficitul comerțului cu bunuri cu alte țări s-a aprofundat, iar cele cu UE și CSI au scăzut comparativ cu perioada similară a anului precedent.</t>
  </si>
  <si>
    <t>China</t>
  </si>
  <si>
    <t>Bulgaria</t>
  </si>
  <si>
    <t>Rusia</t>
  </si>
  <si>
    <t>Exportul de bunuri s-a majorat pe seama livrărilor către toate zonele geografice, în timp ce importul s-a majorat pe seama celui din UE și alte țări. Produsele agroalimentare au fost în continuare principala categorie de bunuri exportate, iar produsele minerale – principala categorie de bunuri importate.</t>
  </si>
  <si>
    <t>Creșterea importului de produse energetice și electricitate, în trimestrul III 2025, față de perioada similară a anului precedent, a fost determinată de creșterea valorii energiei electrice importate.</t>
  </si>
  <si>
    <t>2025 III / 2024 III</t>
  </si>
  <si>
    <t>În trimestrul III 2025, majorarea excedentului veniturilor secundare a rezultat din creșterea altor transferuri curente.</t>
  </si>
  <si>
    <t>Scăderea intrărilor de remiteri personale a fost cauzată de diminuarea intrărilor din remunerarea netă a salariaților, iar majorarea ieșirilor - de transferurile de capital gospodăriilor populației. Atât intrările, cât și ieșirile de remiteri personale au fost preponderent din / către UE.</t>
  </si>
  <si>
    <t>2025-III</t>
  </si>
  <si>
    <t>2024 -I</t>
  </si>
  <si>
    <t>2024-II</t>
  </si>
  <si>
    <t>2024-III</t>
  </si>
  <si>
    <t>2024-IV</t>
  </si>
  <si>
    <t>2025-II*</t>
  </si>
  <si>
    <t xml:space="preserve">Intrările nete ale activelor financiare au rezultat din scăderea activelor sub formă de numerar și depozite și credite comerciale și avansuri, în timp ce activele de rezervă s-au majorat. Intrările nete ale pasivelor au constituit acumulări de angajamente sub formă de investiții directe (profit reinvestit), de împrumuturi și credite comerciale și avansuri. </t>
  </si>
  <si>
    <t xml:space="preserve">Intrările nete la împrumuturi (pasive, fără cele intragrup) au fost determinate, în special, de valorificările nete de împrumuturi ale administrației publice. </t>
  </si>
  <si>
    <t>Diagrama 16. Împrumuturi externe (pasive, fără cele intragrup), valorificări și rambursări, în trimestrul III 2025 (mil. USD)</t>
  </si>
  <si>
    <t>În trimestrul III 2025, principalii creditori al administrației publice au fost Asociația Internațională pentru Dezvoltare și Banca Internațională pentru Reconstrucție și Dezvoltare.</t>
  </si>
  <si>
    <t>Diagrama 17. Principalii creditori ai administrației publice, în trimestrul III 2025</t>
  </si>
  <si>
    <t xml:space="preserve">II. Poziția investițională internațională la 30.09.2025 (date provizorii) </t>
  </si>
  <si>
    <t>-6 075,27</t>
  </si>
  <si>
    <t>-1 420,98</t>
  </si>
  <si>
    <t>-2 820,39</t>
  </si>
  <si>
    <t>2 062,16</t>
  </si>
  <si>
    <t>-7 496,25</t>
  </si>
  <si>
    <t>7 859,17</t>
  </si>
  <si>
    <t>-1 897,37</t>
  </si>
  <si>
    <t>2 041,65</t>
  </si>
  <si>
    <t>8 451,71</t>
  </si>
  <si>
    <t>1 756,43</t>
  </si>
  <si>
    <t>-2 221,63</t>
  </si>
  <si>
    <t>1 665,00</t>
  </si>
  <si>
    <t>5 483,57</t>
  </si>
  <si>
    <t>6 051,58</t>
  </si>
  <si>
    <t>13 934,44</t>
  </si>
  <si>
    <t>2 013,53</t>
  </si>
  <si>
    <t>1 124,21</t>
  </si>
  <si>
    <t>15 947,97</t>
  </si>
  <si>
    <t>5 470,76</t>
  </si>
  <si>
    <t>6 257,31</t>
  </si>
  <si>
    <t>8 446,35</t>
  </si>
  <si>
    <t>1 236,14</t>
  </si>
  <si>
    <t>9 682,49</t>
  </si>
  <si>
    <t>Activele de rezervă au deținut ponderea predominantă în poziția totală a activelor financiare, în timp ce alte investiții și investițiile directe au deținut ponderi semnificative în totalul poziției pasivelor.</t>
  </si>
  <si>
    <t>10 014,80</t>
  </si>
  <si>
    <t>9 920,97</t>
  </si>
  <si>
    <t>10 433,10</t>
  </si>
  <si>
    <t>10 322,01</t>
  </si>
  <si>
    <t>10 643,07</t>
  </si>
  <si>
    <t>11 414,40</t>
  </si>
  <si>
    <t>11 600,42</t>
  </si>
  <si>
    <t>3 727,75</t>
  </si>
  <si>
    <t>3 636,34</t>
  </si>
  <si>
    <t>4 011,06</t>
  </si>
  <si>
    <t>4 314,88</t>
  </si>
  <si>
    <t>4 348,32</t>
  </si>
  <si>
    <t>4 794,34</t>
  </si>
  <si>
    <t>4 867,71</t>
  </si>
  <si>
    <t>6 287,05</t>
  </si>
  <si>
    <t>6 284,63</t>
  </si>
  <si>
    <t>6 422,04</t>
  </si>
  <si>
    <t>6 007,13</t>
  </si>
  <si>
    <t>6 294,76</t>
  </si>
  <si>
    <t>6 620,06</t>
  </si>
  <si>
    <t>6 732,71</t>
  </si>
  <si>
    <t>2 684,37</t>
  </si>
  <si>
    <t>2 731,58</t>
  </si>
  <si>
    <t>2 821,09</t>
  </si>
  <si>
    <t>2 496,49</t>
  </si>
  <si>
    <t>2 725,10</t>
  </si>
  <si>
    <t>2 889,80</t>
  </si>
  <si>
    <t>3 022,88</t>
  </si>
  <si>
    <t>7 330,43</t>
  </si>
  <si>
    <t>7 189,39</t>
  </si>
  <si>
    <t>7 612,02</t>
  </si>
  <si>
    <t>7 825,52</t>
  </si>
  <si>
    <t>7 917,98</t>
  </si>
  <si>
    <t>8 524,60</t>
  </si>
  <si>
    <t>8 577,53</t>
  </si>
  <si>
    <t>III. Datoria externă brută la 30.09.2025 (date provizorii)</t>
  </si>
  <si>
    <t>III 2025 / IV 2024</t>
  </si>
  <si>
    <t>3 609,61</t>
  </si>
  <si>
    <t>3 525,70</t>
  </si>
  <si>
    <t>3 875,62</t>
  </si>
  <si>
    <t>4 188,93</t>
  </si>
  <si>
    <t>4 221,54</t>
  </si>
  <si>
    <t>4 669,51</t>
  </si>
  <si>
    <t>4 744,95</t>
  </si>
  <si>
    <t>3 281,71</t>
  </si>
  <si>
    <t>3 205,41</t>
  </si>
  <si>
    <t>3 511,63</t>
  </si>
  <si>
    <t>3 771,44</t>
  </si>
  <si>
    <t>3 791,44</t>
  </si>
  <si>
    <t>4 185,47</t>
  </si>
  <si>
    <t>4 267,27</t>
  </si>
  <si>
    <t>1 084,72</t>
  </si>
  <si>
    <t>1 054,33</t>
  </si>
  <si>
    <t>1 243,80</t>
  </si>
  <si>
    <t>1 319,73</t>
  </si>
  <si>
    <t>1 332,01</t>
  </si>
  <si>
    <t>1 355,45</t>
  </si>
  <si>
    <t>1 347,07</t>
  </si>
  <si>
    <t>3 063,36</t>
  </si>
  <si>
    <t>3 017,22</t>
  </si>
  <si>
    <t>3 063,00</t>
  </si>
  <si>
    <t>2 979,50</t>
  </si>
  <si>
    <t>3 035,94</t>
  </si>
  <si>
    <t>3 191,14</t>
  </si>
  <si>
    <t>3 185,87</t>
  </si>
  <si>
    <t>2 760,78</t>
  </si>
  <si>
    <t>2 743,88</t>
  </si>
  <si>
    <t>2 784,64</t>
  </si>
  <si>
    <t>2 736,39</t>
  </si>
  <si>
    <t>2 791,27</t>
  </si>
  <si>
    <t>2 929,22</t>
  </si>
  <si>
    <t>2 935,49</t>
  </si>
  <si>
    <t>6 790,06</t>
  </si>
  <si>
    <t>6 652,27</t>
  </si>
  <si>
    <t>7 072,55</t>
  </si>
  <si>
    <t>7 292,64</t>
  </si>
  <si>
    <t>7 382,30</t>
  </si>
  <si>
    <t>7 983,29</t>
  </si>
  <si>
    <t>8 051,17</t>
  </si>
  <si>
    <t xml:space="preserve">La 30.09.2025, datoria externă privată s-a majorat comparativ cu finele anului 2024, fiind contractată, preponderent, pe termen lung, principalele instrumente fiind împrumuturile și creditele comerciale și avansurile. </t>
  </si>
  <si>
    <t>Diagrama 28. Structura pe creditori a datoriei private sub formă de împrumuturi, la 30.09.2025</t>
  </si>
  <si>
    <t>2 777,38</t>
  </si>
  <si>
    <t>2 745,65</t>
  </si>
  <si>
    <t>2 798,64</t>
  </si>
  <si>
    <t>2 432,20</t>
  </si>
  <si>
    <t>2 701,96</t>
  </si>
  <si>
    <t>2 855,75</t>
  </si>
  <si>
    <t>2 892,18</t>
  </si>
  <si>
    <t>2 193,50</t>
  </si>
  <si>
    <t>2 226,19</t>
  </si>
  <si>
    <t>2 279,98</t>
  </si>
  <si>
    <t>1 969,55</t>
  </si>
  <si>
    <t>2 175,24</t>
  </si>
  <si>
    <t>2 299,73</t>
  </si>
  <si>
    <t>2 402,93</t>
  </si>
  <si>
    <t>2 077,68</t>
  </si>
  <si>
    <t>2 109,57</t>
  </si>
  <si>
    <t>2 163,47</t>
  </si>
  <si>
    <t>1 857,00</t>
  </si>
  <si>
    <t>2 061,97</t>
  </si>
  <si>
    <t>2 184,11</t>
  </si>
  <si>
    <t>2 269,85</t>
  </si>
  <si>
    <t>3 565,35</t>
  </si>
  <si>
    <t>3 498,84</t>
  </si>
  <si>
    <t>3 609,49</t>
  </si>
  <si>
    <t>3 222,01</t>
  </si>
  <si>
    <t>3 462,31</t>
  </si>
  <si>
    <t>3 644,60</t>
  </si>
  <si>
    <t>3 641,35</t>
  </si>
  <si>
    <t>PIB-ul Republicii Moldova a crescut în măsură mai mare comparativ cu principalii săi parteneri comerciali.</t>
  </si>
  <si>
    <t xml:space="preserve">România a fost principalul partener comercial al Republicii Moldova în comerțul cu bunuri, fiind urmată de Ucraina. </t>
  </si>
  <si>
    <t xml:space="preserve">* date revizuite </t>
  </si>
  <si>
    <t xml:space="preserve">Pozițiile investițiilor directe sub formă de participații și acțiuni provenite din UE și alte țări s-au majorat față de 31.12.2024. </t>
  </si>
  <si>
    <t>Diagrama 10. Exportul și importul de servicii pe principalele tipuri, în trimestrul III 2025 (mil. USD)</t>
  </si>
  <si>
    <t>de 2,9 ori</t>
  </si>
  <si>
    <t>de 4,1 ori</t>
  </si>
  <si>
    <t>de 2,0 ori</t>
  </si>
  <si>
    <t xml:space="preserve">Majorarea excedentului balanței serviciilor a fost determinată de creșterea exportului superioară celei a importului. </t>
  </si>
  <si>
    <t>În trimestrul III 2025, serviciile de călătorii au fost principala categorie de servicii exportate, fiind urmate de serviciile de informatică și transport. Principalele categorii de servicii importate au fost călătoriile și transportul.</t>
  </si>
  <si>
    <t>În trimestrul III 2025, balanța veniturilor primare a înregistrat o creștere a deficitului comparativ cu perioada similară a anului precedent.</t>
  </si>
  <si>
    <t>În trimestrul III 2025, scăderea excedentului contului de capital a fost determinată de creșterea ieșirilor de capital ale sectorului privat.</t>
  </si>
  <si>
    <t>Diagrama 19. Structura activelor şi pasivelor financiare externe, pe categorii funcționale, la sfârșitul perioadei (%)</t>
  </si>
  <si>
    <t xml:space="preserve">La 30.09.2025, poziția activelor oficiale de rezervă s-a majorat comparativ cu 31.12.2024 și corespundea tuturor criteriilor de suficiență. </t>
  </si>
  <si>
    <t>Diagrama 22. Investiţiile directe, angajamente, capital propriu acumulat la 30.09.2025, pe activităţi economice (conform CAEM-2)</t>
  </si>
  <si>
    <t>Diagrama 23. Structura activelor şi pasivelor financiare externe, pe scadenţe, la sfârșitul perioadei (%)</t>
  </si>
  <si>
    <t xml:space="preserve">Tabelul 13. Serviciul datoriei externe sub formă de împrumuturi, alocări de DST și titluri de angajamente, rambursări efective </t>
  </si>
  <si>
    <t>La situația din 30.09.2025, principalul instrument de finanțare externă utilizat de către autoritățile Republicii Moldova au fost împrumuturile, cu o pondere de 92,0 la sută din totalul datoriei publice externe.</t>
  </si>
  <si>
    <t>Diagrama 15. Contul financiar, active și pasive financiare pe categorii funcționale în trimestrul III 2025 (mil. USD)</t>
  </si>
  <si>
    <t>La 30.09.2025, raportul dintre soldul net debitor al poziției investiționale internaționale și PIB s-a majorat față de 31.12.2024.</t>
  </si>
  <si>
    <t>Notă: În unele cazuri sunt posibile diferențe nesemnificative între totaluri și componentele agregate, explicate prin rotunjirea datelor. </t>
  </si>
  <si>
    <t>Surse: Autoritățile naționale de statistică, OECD.Stat</t>
  </si>
  <si>
    <t>PIB în preţuri curente</t>
  </si>
  <si>
    <t>mil. Lei</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</si>
  <si>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</si>
  <si>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</si>
  <si>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</si>
  <si>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</si>
  <si>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</si>
  <si>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</si>
  <si>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</si>
  <si>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</si>
  <si>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</si>
  <si>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</si>
  <si>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</si>
  <si>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</si>
  <si>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</si>
  <si>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</si>
  <si>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</si>
  <si>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</si>
  <si>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</si>
  <si>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</si>
  <si>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</si>
  <si>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</si>
  <si>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</si>
  <si>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</si>
  <si>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</si>
  <si>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</si>
  <si>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</si>
  <si>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</si>
  <si>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</si>
  <si>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</si>
  <si>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</si>
  <si>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</si>
  <si>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</si>
  <si>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</si>
  <si>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Alte participații la capital</t>
  </si>
  <si>
    <t>Numerar și depozite</t>
  </si>
  <si>
    <t>Împrumuturi</t>
  </si>
  <si>
    <t>Sisteme de asigurări, de pensii și scheme de garanții standardizate</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</si>
  <si>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</si>
  <si>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</si>
  <si>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</si>
  <si>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</si>
  <si>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</si>
  <si>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</si>
  <si>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</si>
  <si>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</si>
  <si>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</si>
  <si>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</si>
  <si>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</si>
  <si>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</si>
  <si>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</si>
  <si>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</si>
  <si>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</si>
  <si>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</si>
  <si>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</si>
  <si>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</si>
  <si>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</si>
  <si>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</si>
  <si>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</si>
  <si>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</si>
  <si>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</si>
  <si>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</si>
  <si>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III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</si>
  <si>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</si>
  <si>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</si>
  <si>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</si>
  <si>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</si>
  <si>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</si>
  <si>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</si>
  <si>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</si>
  <si>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Sursa: Calculat de BNM în baza IMTS a BNS</t>
  </si>
  <si>
    <t>Combustibil diesel</t>
  </si>
  <si>
    <t>Energie electrică</t>
  </si>
  <si>
    <t xml:space="preserve">Benzine auto </t>
  </si>
  <si>
    <t>Gaz natural</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</si>
  <si>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</si>
  <si>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</si>
  <si>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</si>
  <si>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</si>
  <si>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</si>
  <si>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</si>
  <si>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</si>
  <si>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</si>
  <si>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</si>
  <si>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</si>
  <si>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</si>
  <si>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</si>
  <si>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</si>
  <si>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</si>
  <si>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</si>
  <si>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</si>
  <si>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</si>
  <si>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</si>
  <si>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</si>
  <si>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</si>
  <si>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</si>
  <si>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</si>
  <si>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</si>
  <si>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</si>
  <si>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</si>
  <si>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</si>
  <si>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</si>
  <si>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</si>
  <si>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</si>
  <si>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</si>
  <si>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</si>
  <si>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</si>
  <si>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</si>
  <si>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</si>
  <si>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</si>
  <si>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</si>
  <si>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xml:space="preserve">mil. USD </t>
  </si>
  <si>
    <t>% din PIB</t>
  </si>
  <si>
    <t>Investiții directe</t>
  </si>
  <si>
    <t>Investiţii de portofoliu</t>
  </si>
  <si>
    <t>Alte investiții, dintre care:</t>
  </si>
  <si>
    <t>Alte participaţii la capital</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</si>
  <si>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</si>
  <si>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</si>
  <si>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</si>
  <si>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</si>
  <si>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</si>
  <si>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</si>
  <si>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</si>
  <si>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</si>
  <si>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</si>
  <si>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</si>
  <si>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</si>
  <si>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</si>
  <si>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</si>
  <si>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</si>
  <si>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</si>
  <si>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</si>
  <si>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</si>
  <si>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 xml:space="preserve">AID </t>
  </si>
  <si>
    <t xml:space="preserve">BIRD </t>
  </si>
  <si>
    <t>Comisia Europeană</t>
  </si>
  <si>
    <t>BEI</t>
  </si>
  <si>
    <t>BERD</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</si>
  <si>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</si>
  <si>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</si>
  <si>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</si>
  <si>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</si>
  <si>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</si>
  <si>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</si>
  <si>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</si>
  <si>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</si>
  <si>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31.12.2024</t>
  </si>
  <si>
    <t>Modificări care reflectă:</t>
  </si>
  <si>
    <t>Poziția la 30.09.2025</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</si>
  <si>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</si>
  <si>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</si>
  <si>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</si>
  <si>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</si>
  <si>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</si>
  <si>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Alte sectoare</t>
  </si>
  <si>
    <t>PII netă</t>
  </si>
  <si>
    <t>Active</t>
  </si>
  <si>
    <t xml:space="preserve">Investiţii de portofoliu </t>
  </si>
  <si>
    <t>Notă: Criteriile se bazează pe recomandările FMI din "Assessing Reserve Adequacy - Specific Proposals", aprilie 2015</t>
  </si>
  <si>
    <t>* date revizuite pentru indicatorii suficienței</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</si>
  <si>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</si>
  <si>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</si>
  <si>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</si>
  <si>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</si>
  <si>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</si>
  <si>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</si>
  <si>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</si>
  <si>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</si>
  <si>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Activități financiare și asigurări</t>
  </si>
  <si>
    <t>Comerț cu ridicata și cu amănuntul; repararea autovehiculelor</t>
  </si>
  <si>
    <t>Industria prelucrătoare</t>
  </si>
  <si>
    <t>Informații și comunicații</t>
  </si>
  <si>
    <t>Tranzacții imobiliare</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</si>
  <si>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</si>
  <si>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</si>
  <si>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</si>
  <si>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</si>
  <si>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</si>
  <si>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scurt</t>
  </si>
  <si>
    <t>pe termen lung</t>
  </si>
  <si>
    <t xml:space="preserve">II 2025 / </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</si>
  <si>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</si>
  <si>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</si>
  <si>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</si>
  <si>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</si>
  <si>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</si>
  <si>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</si>
  <si>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</si>
  <si>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</si>
  <si>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</si>
  <si>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</si>
  <si>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</si>
  <si>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</si>
  <si>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</si>
  <si>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</si>
  <si>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</si>
  <si>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</si>
  <si>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</si>
  <si>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</si>
  <si>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</si>
  <si>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</si>
  <si>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</si>
  <si>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</si>
  <si>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</si>
  <si>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</si>
  <si>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</si>
  <si>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</si>
  <si>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</si>
  <si>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</si>
  <si>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</si>
  <si>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</si>
  <si>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FMI</t>
  </si>
  <si>
    <t>Grupul BM</t>
  </si>
  <si>
    <t>Alți creditori</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</si>
  <si>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</si>
  <si>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</si>
  <si>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</si>
  <si>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</si>
  <si>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</si>
  <si>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</si>
  <si>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</si>
  <si>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</si>
  <si>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</si>
  <si>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</si>
  <si>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</si>
  <si>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</si>
  <si>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</si>
  <si>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</si>
  <si>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</si>
  <si>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Germania </t>
  </si>
  <si>
    <t xml:space="preserve">SUA </t>
  </si>
  <si>
    <t xml:space="preserve">Alți creditori </t>
  </si>
  <si>
    <t xml:space="preserve">Datoria UAT </t>
  </si>
  <si>
    <t xml:space="preserve">NEFCO </t>
  </si>
  <si>
    <t>Datoria corporaţiilor publice</t>
  </si>
  <si>
    <t>Organisme internaționale</t>
  </si>
  <si>
    <t>Datoria privată negarantată de stat</t>
  </si>
  <si>
    <t xml:space="preserve">TOTAL </t>
  </si>
  <si>
    <t>Datoria externă privată</t>
  </si>
  <si>
    <t>Alte angajamente aferente datoriei</t>
  </si>
  <si>
    <t>Societăţi nefinanciare</t>
  </si>
  <si>
    <t>Investiții directe: creditarea intragrup</t>
  </si>
  <si>
    <t>Societăți care acceptă depozite</t>
  </si>
  <si>
    <t>Gospodăriile populaţiei şi IFSLSGP</t>
  </si>
  <si>
    <t>Organizații internaționale</t>
  </si>
  <si>
    <t xml:space="preserve">BCDMN </t>
  </si>
  <si>
    <t xml:space="preserve">CFI </t>
  </si>
  <si>
    <t>Societăți care acceptă depozite, exclusiv banca centrală</t>
  </si>
  <si>
    <t>Valută și depozite</t>
  </si>
  <si>
    <t>Angajamente aferente datoriilor întreprinderilor cu investiții directe față de investitorii lor direcți</t>
  </si>
  <si>
    <t xml:space="preserve">Nr. </t>
  </si>
  <si>
    <t>dinamica
 totală</t>
  </si>
  <si>
    <t>fluxul 
din BP</t>
  </si>
  <si>
    <t>schimbări 
de preţ</t>
  </si>
  <si>
    <t xml:space="preserve">fluctuaţia 
ratei de schimb </t>
  </si>
  <si>
    <t>alte 
schimbări</t>
  </si>
  <si>
    <t>Banca centrala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</si>
</sst>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 numFmtId="173" formatCode="#,##0.00_);#,##0.00"/>
  </numFmts>
  <fonts count="11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b/>
      <sz val="9"/>
      <color rgb="FF000000"/>
      <name val="Cambria"/>
      <family val="1"/>
      <charset val="238"/>
    </font>
    <font>
      <i/>
      <sz val="9"/>
      <color rgb="FFFF0000"/>
      <name val="Cambria"/>
      <family val="1"/>
      <charset val="204"/>
    </font>
    <font>
      <i/>
      <sz val="8"/>
      <color indexed="8"/>
      <name val="Cambria"/>
      <family val="1"/>
      <charset val="204"/>
    </font>
    <font>
      <sz val="8"/>
      <color rgb="FF984806"/>
      <name val="Cambria"/>
      <family val="1"/>
      <charset val="204"/>
    </font>
    <font>
      <sz val="9"/>
      <color theme="5" tint="-0.249977111117893"/>
      <name val="Cambria"/>
      <family val="1"/>
      <charset val="204"/>
    </font>
    <font>
      <sz val="16"/>
      <color theme="1"/>
      <name val="Cambria"/>
      <family val="1"/>
      <charset val="204"/>
    </font>
    <font>
      <b/>
      <sz val="8"/>
      <name val="PermianSerifTypeface"/>
      <charset val="204"/>
    </font>
    <font>
      <sz val="8"/>
      <name val="PermianSerifTypeface"/>
      <charset val="204"/>
    </font>
    <font>
      <sz val="8"/>
      <name val="Cambria"/>
      <family val="1"/>
    </font>
    <font>
      <b/>
      <sz val="8"/>
      <name val="Cambria"/>
      <family val="1"/>
    </font>
    <font>
      <b/>
      <sz val="8"/>
      <color theme="1"/>
      <name val="Cambria"/>
      <family val="1"/>
    </font>
    <font>
      <b/>
      <sz val="9"/>
      <name val="Cambria"/>
      <family val="1"/>
    </font>
    <font>
      <sz val="9"/>
      <color theme="1"/>
      <name val="Cambria"/>
      <family val="1"/>
    </font>
    <font>
      <sz val="8"/>
      <color theme="1"/>
      <name val="PermianSerifTypeface"/>
      <charset val="204"/>
    </font>
    <font>
      <sz val="8"/>
      <color theme="0"/>
      <name val="PermianSerifTypeface"/>
      <charset val="204"/>
    </font>
    <font>
      <b/>
      <sz val="8"/>
      <color theme="1"/>
      <name val="PermianSerifTypeface"/>
      <charset val="204"/>
    </font>
    <font>
      <b/>
      <sz val="11"/>
      <color theme="1"/>
      <name val="Cambria"/>
      <family val="1"/>
    </font>
    <font>
      <sz val="9"/>
      <color theme="1"/>
      <name val="Cambria"/>
      <family val="1"/>
      <charset val="238"/>
    </font>
    <font>
      <sz val="8"/>
      <color indexed="10"/>
      <name val="Cambria"/>
      <family val="1"/>
      <charset val="204"/>
    </font>
    <font>
      <sz val="8"/>
      <color rgb="FF0070C0"/>
      <name val="Cambria"/>
      <family val="1"/>
      <charset val="204"/>
    </font>
    <font>
      <sz val="9"/>
      <color theme="1"/>
      <name val="Calibri"/>
      <family val="2"/>
      <scheme val="minor"/>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medium">
        <color theme="0"/>
      </right>
      <top style="medium">
        <color theme="0"/>
      </top>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theme="0"/>
      </left>
      <right/>
      <top style="thick">
        <color rgb="FFFFFFFF"/>
      </top>
      <bottom style="thin">
        <color theme="0"/>
      </bottom>
      <diagonal/>
    </border>
    <border>
      <left/>
      <right/>
      <top style="thick">
        <color rgb="FFFFFFFF"/>
      </top>
      <bottom style="thin">
        <color theme="0"/>
      </bottom>
      <diagonal/>
    </border>
  </borders>
  <cellStyleXfs count="30">
    <xf numFmtId="0" fontId="0" fillId="0" borderId="0"/>
    <xf numFmtId="9" fontId="6" fillId="0" borderId="0" applyFont="0" applyFill="0" applyBorder="0" applyAlignment="0" applyProtection="0"/>
    <xf numFmtId="0" fontId="7" fillId="0" borderId="0"/>
    <xf numFmtId="0" fontId="8" fillId="0" borderId="0"/>
    <xf numFmtId="0" fontId="10" fillId="0" borderId="0"/>
    <xf numFmtId="0" fontId="11" fillId="2" borderId="0" applyNumberFormat="0" applyBorder="0" applyAlignment="0" applyProtection="0"/>
    <xf numFmtId="0" fontId="7" fillId="0" borderId="0"/>
    <xf numFmtId="0" fontId="10" fillId="0" borderId="0"/>
    <xf numFmtId="0" fontId="6" fillId="0" borderId="0"/>
    <xf numFmtId="0" fontId="12" fillId="0" borderId="0"/>
    <xf numFmtId="166" fontId="6" fillId="0" borderId="0" applyFont="0" applyFill="0" applyBorder="0" applyAlignment="0" applyProtection="0"/>
    <xf numFmtId="0" fontId="10" fillId="0" borderId="0"/>
    <xf numFmtId="0" fontId="5" fillId="0" borderId="0"/>
    <xf numFmtId="0" fontId="7" fillId="0" borderId="0"/>
    <xf numFmtId="0" fontId="5" fillId="0" borderId="0"/>
    <xf numFmtId="0" fontId="7" fillId="0" borderId="0"/>
    <xf numFmtId="0" fontId="7" fillId="0" borderId="0"/>
    <xf numFmtId="166" fontId="7" fillId="0" borderId="0" applyFont="0" applyFill="0" applyBorder="0" applyAlignment="0" applyProtection="0"/>
    <xf numFmtId="0" fontId="10" fillId="0" borderId="0"/>
    <xf numFmtId="0" fontId="4" fillId="0" borderId="0"/>
    <xf numFmtId="0" fontId="4" fillId="0" borderId="0"/>
    <xf numFmtId="0" fontId="15" fillId="0" borderId="0" applyNumberFormat="0" applyFill="0" applyBorder="0" applyAlignment="0" applyProtection="0"/>
    <xf numFmtId="0" fontId="16" fillId="0" borderId="0"/>
    <xf numFmtId="9" fontId="3" fillId="0" borderId="0" applyFont="0" applyFill="0" applyBorder="0" applyAlignment="0" applyProtection="0"/>
    <xf numFmtId="0" fontId="10" fillId="0" borderId="0"/>
    <xf numFmtId="0" fontId="2" fillId="0" borderId="0"/>
    <xf numFmtId="0" fontId="10" fillId="0" borderId="0"/>
    <xf numFmtId="0" fontId="12" fillId="0" borderId="0"/>
    <xf numFmtId="0" fontId="10" fillId="0" borderId="0"/>
    <xf numFmtId="0" fontId="1" fillId="0" borderId="0"/>
  </cellStyleXfs>
  <cellXfs count="1032">
    <xf numFmtId="0" fontId="0" fillId="0" borderId="0" xfId="0"/>
    <xf numFmtId="0" fontId="18" fillId="0" borderId="0" xfId="0" applyFont="1" applyAlignment="1">
      <alignment horizontal="left" vertical="center"/>
    </xf>
    <xf numFmtId="0" fontId="18" fillId="0" borderId="0" xfId="0" applyFont="1"/>
    <xf numFmtId="0" fontId="18" fillId="0" borderId="1" xfId="0" applyFont="1" applyBorder="1" applyAlignment="1">
      <alignment vertical="top" wrapText="1"/>
    </xf>
    <xf numFmtId="0" fontId="18" fillId="0" borderId="1" xfId="0" applyFont="1" applyBorder="1" applyAlignment="1">
      <alignment vertical="top"/>
    </xf>
    <xf numFmtId="0" fontId="18" fillId="0" borderId="0" xfId="0" applyFont="1" applyAlignment="1">
      <alignment horizontal="left" vertical="top"/>
    </xf>
    <xf numFmtId="0" fontId="18" fillId="0" borderId="0" xfId="0" applyFont="1" applyAlignment="1">
      <alignment vertical="top"/>
    </xf>
    <xf numFmtId="0" fontId="21" fillId="3" borderId="0" xfId="0" applyFont="1" applyFill="1" applyAlignment="1">
      <alignment vertical="center" wrapText="1"/>
    </xf>
    <xf numFmtId="0" fontId="25" fillId="0" borderId="0" xfId="0" applyFont="1"/>
    <xf numFmtId="0" fontId="25" fillId="0" borderId="0" xfId="19" applyFont="1"/>
    <xf numFmtId="0" fontId="27" fillId="0" borderId="0" xfId="0" applyFont="1" applyAlignment="1">
      <alignment horizontal="left" vertical="center"/>
    </xf>
    <xf numFmtId="0" fontId="31" fillId="0" borderId="0" xfId="0" applyFont="1" applyAlignment="1">
      <alignment horizontal="left" vertical="center"/>
    </xf>
    <xf numFmtId="0" fontId="33" fillId="0" borderId="0" xfId="0" applyFont="1" applyAlignment="1">
      <alignment vertical="top"/>
    </xf>
    <xf numFmtId="0" fontId="34" fillId="0" borderId="0" xfId="0" applyFont="1" applyAlignment="1">
      <alignment vertical="center"/>
    </xf>
    <xf numFmtId="0" fontId="35" fillId="0" borderId="0" xfId="0" applyFont="1" applyAlignment="1">
      <alignment vertical="top"/>
    </xf>
    <xf numFmtId="0" fontId="36" fillId="0" borderId="0" xfId="0" applyFont="1" applyAlignment="1">
      <alignment vertical="top"/>
    </xf>
    <xf numFmtId="2" fontId="36" fillId="0" borderId="0" xfId="0" applyNumberFormat="1" applyFont="1" applyAlignment="1">
      <alignment vertical="top"/>
    </xf>
    <xf numFmtId="2" fontId="18" fillId="0" borderId="0" xfId="0" applyNumberFormat="1" applyFont="1" applyAlignment="1">
      <alignment vertical="top"/>
    </xf>
    <xf numFmtId="2" fontId="33" fillId="0" borderId="0" xfId="0" applyNumberFormat="1" applyFont="1" applyAlignment="1">
      <alignment vertical="top"/>
    </xf>
    <xf numFmtId="0" fontId="37" fillId="0" borderId="0" xfId="0" applyFont="1"/>
    <xf numFmtId="0" fontId="35" fillId="0" borderId="0" xfId="0" applyFont="1"/>
    <xf numFmtId="0" fontId="37" fillId="0" borderId="0" xfId="0" applyFont="1" applyAlignment="1">
      <alignment horizontal="left" wrapText="1"/>
    </xf>
    <xf numFmtId="0" fontId="35" fillId="0" borderId="0" xfId="0" applyFont="1" applyAlignment="1">
      <alignment vertical="center" wrapText="1"/>
    </xf>
    <xf numFmtId="168" fontId="38" fillId="0" borderId="0" xfId="0" applyNumberFormat="1" applyFont="1"/>
    <xf numFmtId="168" fontId="39" fillId="0" borderId="0" xfId="0" applyNumberFormat="1" applyFont="1"/>
    <xf numFmtId="168" fontId="18" fillId="0" borderId="0" xfId="0" applyNumberFormat="1" applyFont="1"/>
    <xf numFmtId="168" fontId="35" fillId="0" borderId="0" xfId="0" applyNumberFormat="1" applyFont="1"/>
    <xf numFmtId="2" fontId="35" fillId="0" borderId="0" xfId="0" applyNumberFormat="1" applyFont="1"/>
    <xf numFmtId="0" fontId="40" fillId="0" borderId="0" xfId="0" applyFont="1"/>
    <xf numFmtId="0" fontId="41" fillId="0" borderId="0" xfId="0" applyFont="1" applyAlignment="1">
      <alignment vertical="center"/>
    </xf>
    <xf numFmtId="171" fontId="25" fillId="0" borderId="0" xfId="0" applyNumberFormat="1" applyFont="1"/>
    <xf numFmtId="0" fontId="26" fillId="0" borderId="0" xfId="0" applyFont="1" applyAlignment="1">
      <alignment vertical="center"/>
    </xf>
    <xf numFmtId="0" fontId="29" fillId="0" borderId="1" xfId="19" applyFont="1" applyBorder="1" applyAlignment="1">
      <alignment horizontal="center" vertical="center" wrapText="1"/>
    </xf>
    <xf numFmtId="0" fontId="29" fillId="0" borderId="1" xfId="13" applyFont="1" applyBorder="1" applyAlignment="1">
      <alignment wrapText="1"/>
    </xf>
    <xf numFmtId="0" fontId="41" fillId="0" borderId="0" xfId="19" applyFont="1"/>
    <xf numFmtId="0" fontId="18" fillId="0" borderId="1" xfId="13" applyFont="1" applyBorder="1" applyAlignment="1">
      <alignment wrapText="1"/>
    </xf>
    <xf numFmtId="2" fontId="18" fillId="0" borderId="1" xfId="0" applyNumberFormat="1" applyFont="1" applyBorder="1" applyAlignment="1">
      <alignment vertical="top"/>
    </xf>
    <xf numFmtId="2" fontId="25" fillId="0" borderId="0" xfId="19" applyNumberFormat="1" applyFont="1"/>
    <xf numFmtId="170" fontId="25" fillId="0" borderId="0" xfId="19" applyNumberFormat="1" applyFont="1"/>
    <xf numFmtId="0" fontId="41" fillId="0" borderId="0" xfId="0" applyFont="1" applyAlignment="1">
      <alignment horizontal="left" vertical="top"/>
    </xf>
    <xf numFmtId="2" fontId="21" fillId="3" borderId="6" xfId="0" applyNumberFormat="1" applyFont="1" applyFill="1" applyBorder="1" applyAlignment="1">
      <alignment horizontal="right" vertical="top" wrapText="1"/>
    </xf>
    <xf numFmtId="170" fontId="25" fillId="0" borderId="0" xfId="0" applyNumberFormat="1" applyFont="1"/>
    <xf numFmtId="0" fontId="46" fillId="0" borderId="0" xfId="13" applyFont="1"/>
    <xf numFmtId="0" fontId="28" fillId="0" borderId="0" xfId="0" applyFont="1" applyAlignment="1">
      <alignment vertical="center" wrapText="1"/>
    </xf>
    <xf numFmtId="0" fontId="37" fillId="0" borderId="0" xfId="0" applyFont="1" applyAlignment="1">
      <alignment wrapText="1"/>
    </xf>
    <xf numFmtId="0" fontId="43" fillId="0" borderId="0" xfId="0" applyFont="1" applyAlignment="1">
      <alignment vertical="center"/>
    </xf>
    <xf numFmtId="0" fontId="18" fillId="0" borderId="0" xfId="13" applyFont="1"/>
    <xf numFmtId="4" fontId="46" fillId="0" borderId="0" xfId="13" applyNumberFormat="1" applyFont="1"/>
    <xf numFmtId="0" fontId="19" fillId="7" borderId="47"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3" borderId="6" xfId="0" applyFont="1" applyFill="1" applyBorder="1" applyAlignment="1">
      <alignment vertical="center" wrapText="1"/>
    </xf>
    <xf numFmtId="0" fontId="21" fillId="3" borderId="6" xfId="0" applyFont="1" applyFill="1" applyBorder="1" applyAlignment="1">
      <alignment horizontal="left" vertical="center" wrapText="1" indent="1"/>
    </xf>
    <xf numFmtId="0" fontId="23" fillId="3" borderId="6" xfId="0" applyFont="1" applyFill="1" applyBorder="1" applyAlignment="1">
      <alignment horizontal="left" vertical="center" wrapText="1" indent="2"/>
    </xf>
    <xf numFmtId="0" fontId="23" fillId="3" borderId="0" xfId="0" applyFont="1" applyFill="1" applyAlignment="1">
      <alignment horizontal="left" vertical="center" wrapText="1" indent="2"/>
    </xf>
    <xf numFmtId="0" fontId="19" fillId="7" borderId="15" xfId="0" applyFont="1" applyFill="1" applyBorder="1" applyAlignment="1">
      <alignment horizontal="center" vertical="center" wrapText="1"/>
    </xf>
    <xf numFmtId="2" fontId="19" fillId="3" borderId="6" xfId="0" applyNumberFormat="1" applyFont="1" applyFill="1" applyBorder="1" applyAlignment="1">
      <alignment horizontal="right" vertical="top" wrapText="1"/>
    </xf>
    <xf numFmtId="0" fontId="21" fillId="3" borderId="6" xfId="0" applyFont="1" applyFill="1" applyBorder="1" applyAlignment="1">
      <alignment horizontal="right" vertical="top" wrapText="1"/>
    </xf>
    <xf numFmtId="164" fontId="21" fillId="3" borderId="6" xfId="0" applyNumberFormat="1" applyFont="1" applyFill="1" applyBorder="1" applyAlignment="1">
      <alignment horizontal="right" vertical="top" wrapText="1"/>
    </xf>
    <xf numFmtId="0" fontId="47" fillId="0" borderId="1" xfId="0" applyFont="1" applyBorder="1" applyAlignment="1">
      <alignment horizontal="center" vertical="center" wrapText="1"/>
    </xf>
    <xf numFmtId="2" fontId="18" fillId="0" borderId="1" xfId="0" applyNumberFormat="1" applyFont="1" applyBorder="1" applyAlignment="1">
      <alignment vertical="top" wrapText="1"/>
    </xf>
    <xf numFmtId="164" fontId="21" fillId="3" borderId="0" xfId="0" applyNumberFormat="1" applyFont="1" applyFill="1" applyAlignment="1">
      <alignment horizontal="right" vertical="top" wrapText="1"/>
    </xf>
    <xf numFmtId="0" fontId="20" fillId="7" borderId="5" xfId="0" applyFont="1" applyFill="1" applyBorder="1" applyAlignment="1">
      <alignment horizontal="center" vertical="center" wrapText="1"/>
    </xf>
    <xf numFmtId="0" fontId="19" fillId="3" borderId="5" xfId="0" applyFont="1" applyFill="1" applyBorder="1" applyAlignment="1">
      <alignment vertical="center" wrapText="1"/>
    </xf>
    <xf numFmtId="0" fontId="21" fillId="3" borderId="5" xfId="0" applyFont="1" applyFill="1" applyBorder="1" applyAlignment="1">
      <alignment vertical="center" wrapText="1"/>
    </xf>
    <xf numFmtId="0" fontId="23" fillId="3" borderId="9" xfId="0" applyFont="1" applyFill="1" applyBorder="1" applyAlignment="1">
      <alignment horizontal="left" vertical="center" wrapText="1" indent="1"/>
    </xf>
    <xf numFmtId="0" fontId="25" fillId="0" borderId="0" xfId="4" applyFont="1"/>
    <xf numFmtId="0" fontId="22" fillId="0" borderId="0" xfId="0" applyFont="1"/>
    <xf numFmtId="0" fontId="22" fillId="4" borderId="0" xfId="0" applyFont="1" applyFill="1" applyAlignment="1">
      <alignment vertical="top"/>
    </xf>
    <xf numFmtId="0" fontId="22" fillId="0" borderId="0" xfId="4" applyFont="1"/>
    <xf numFmtId="0" fontId="25" fillId="0" borderId="0" xfId="4" applyFont="1" applyAlignment="1">
      <alignment horizontal="left"/>
    </xf>
    <xf numFmtId="0" fontId="22" fillId="7" borderId="9" xfId="0" applyFont="1" applyFill="1" applyBorder="1"/>
    <xf numFmtId="0" fontId="22" fillId="7" borderId="9" xfId="0" applyFont="1" applyFill="1" applyBorder="1" applyAlignment="1">
      <alignment vertical="center" wrapText="1"/>
    </xf>
    <xf numFmtId="0" fontId="52" fillId="0" borderId="0" xfId="0" applyFont="1" applyAlignment="1">
      <alignment horizontal="left" vertical="center"/>
    </xf>
    <xf numFmtId="0" fontId="49" fillId="0" borderId="1" xfId="0" applyFont="1" applyBorder="1" applyAlignment="1">
      <alignment vertical="top" wrapText="1"/>
    </xf>
    <xf numFmtId="0" fontId="48" fillId="0" borderId="0" xfId="0" applyFont="1" applyAlignment="1">
      <alignment vertical="center" wrapText="1"/>
    </xf>
    <xf numFmtId="0" fontId="51" fillId="0" borderId="0" xfId="0" applyFont="1" applyAlignment="1">
      <alignment vertical="center"/>
    </xf>
    <xf numFmtId="0" fontId="49" fillId="0" borderId="0" xfId="0" applyFont="1"/>
    <xf numFmtId="0" fontId="49" fillId="0" borderId="1" xfId="0" applyFont="1" applyBorder="1" applyAlignment="1">
      <alignment wrapText="1"/>
    </xf>
    <xf numFmtId="0" fontId="49" fillId="0" borderId="1" xfId="0" applyFont="1" applyBorder="1"/>
    <xf numFmtId="2" fontId="22" fillId="0" borderId="0" xfId="0" applyNumberFormat="1" applyFont="1"/>
    <xf numFmtId="0" fontId="24" fillId="0" borderId="0" xfId="0" applyFont="1" applyAlignment="1">
      <alignment vertical="center"/>
    </xf>
    <xf numFmtId="0" fontId="22" fillId="0" borderId="0" xfId="0" applyFont="1" applyAlignment="1">
      <alignment vertical="top"/>
    </xf>
    <xf numFmtId="0" fontId="22" fillId="4" borderId="0" xfId="0" applyFont="1" applyFill="1" applyAlignment="1">
      <alignment horizontal="left" vertical="top" wrapText="1"/>
    </xf>
    <xf numFmtId="0" fontId="22" fillId="4" borderId="0" xfId="0" applyFont="1" applyFill="1"/>
    <xf numFmtId="0" fontId="22" fillId="4" borderId="0" xfId="0" applyFont="1" applyFill="1" applyAlignment="1">
      <alignment horizontal="right" vertical="top"/>
    </xf>
    <xf numFmtId="0" fontId="49" fillId="4" borderId="2" xfId="18" applyFont="1" applyFill="1" applyBorder="1" applyAlignment="1">
      <alignment vertical="top" wrapText="1"/>
    </xf>
    <xf numFmtId="0" fontId="49" fillId="4" borderId="21" xfId="18" applyFont="1" applyFill="1" applyBorder="1" applyAlignment="1">
      <alignment vertical="top" wrapText="1"/>
    </xf>
    <xf numFmtId="0" fontId="49" fillId="0" borderId="0" xfId="0" applyFont="1" applyAlignment="1">
      <alignment vertical="top" wrapText="1"/>
    </xf>
    <xf numFmtId="0" fontId="23" fillId="0" borderId="0" xfId="0" applyFont="1" applyAlignment="1">
      <alignment vertical="center"/>
    </xf>
    <xf numFmtId="0" fontId="49" fillId="0" borderId="1" xfId="4" applyFont="1" applyBorder="1" applyAlignment="1">
      <alignment wrapText="1"/>
    </xf>
    <xf numFmtId="4" fontId="22" fillId="0" borderId="0" xfId="4" applyNumberFormat="1" applyFont="1"/>
    <xf numFmtId="0" fontId="22" fillId="7" borderId="5" xfId="0" applyFont="1" applyFill="1" applyBorder="1" applyAlignment="1">
      <alignment vertical="center" wrapText="1"/>
    </xf>
    <xf numFmtId="0" fontId="49" fillId="0" borderId="1" xfId="4" applyFont="1" applyBorder="1" applyAlignment="1">
      <alignment horizontal="left" vertical="top" wrapText="1"/>
    </xf>
    <xf numFmtId="4" fontId="49" fillId="0" borderId="1" xfId="4" applyNumberFormat="1" applyFont="1" applyBorder="1" applyAlignment="1">
      <alignment horizontal="right" vertical="top" wrapText="1"/>
    </xf>
    <xf numFmtId="0" fontId="19" fillId="3" borderId="0" xfId="0" applyFont="1" applyFill="1" applyAlignment="1">
      <alignment vertical="center" wrapText="1"/>
    </xf>
    <xf numFmtId="0" fontId="23" fillId="3" borderId="6" xfId="0" applyFont="1" applyFill="1" applyBorder="1" applyAlignment="1">
      <alignment horizontal="left" vertical="center" wrapText="1" indent="1"/>
    </xf>
    <xf numFmtId="0" fontId="21" fillId="3" borderId="6" xfId="0" applyFont="1" applyFill="1" applyBorder="1" applyAlignment="1">
      <alignment horizontal="left" vertical="center" wrapText="1" indent="2"/>
    </xf>
    <xf numFmtId="168" fontId="49" fillId="0" borderId="1" xfId="1" applyNumberFormat="1" applyFont="1" applyBorder="1" applyAlignment="1">
      <alignment horizontal="right" vertical="top" wrapText="1"/>
    </xf>
    <xf numFmtId="0" fontId="41" fillId="0" borderId="0" xfId="0" applyFont="1" applyAlignment="1">
      <alignment horizontal="left" vertical="top" wrapText="1"/>
    </xf>
    <xf numFmtId="0" fontId="54" fillId="0" borderId="0" xfId="0" applyFont="1"/>
    <xf numFmtId="0" fontId="55" fillId="0" borderId="0" xfId="0" applyFont="1"/>
    <xf numFmtId="0" fontId="54" fillId="6" borderId="0" xfId="0" applyFont="1" applyFill="1"/>
    <xf numFmtId="0" fontId="54" fillId="6" borderId="0" xfId="13" applyFont="1" applyFill="1"/>
    <xf numFmtId="0" fontId="54" fillId="0" borderId="0" xfId="13" applyFont="1"/>
    <xf numFmtId="0" fontId="56" fillId="0" borderId="0" xfId="19" applyFont="1"/>
    <xf numFmtId="0" fontId="57" fillId="0" borderId="0" xfId="0" applyFont="1"/>
    <xf numFmtId="0" fontId="57" fillId="0" borderId="0" xfId="4" applyFont="1" applyAlignment="1">
      <alignment vertical="center"/>
    </xf>
    <xf numFmtId="0" fontId="22" fillId="3" borderId="54" xfId="0" applyFont="1" applyFill="1" applyBorder="1" applyAlignment="1">
      <alignment vertical="center" wrapText="1"/>
    </xf>
    <xf numFmtId="0" fontId="19" fillId="3" borderId="55" xfId="0" applyFont="1" applyFill="1" applyBorder="1" applyAlignment="1">
      <alignment vertical="center" wrapText="1"/>
    </xf>
    <xf numFmtId="4" fontId="25" fillId="0" borderId="0" xfId="0" applyNumberFormat="1" applyFont="1"/>
    <xf numFmtId="0" fontId="42" fillId="3" borderId="34" xfId="0" applyFont="1" applyFill="1" applyBorder="1" applyAlignment="1">
      <alignment vertical="center" wrapText="1"/>
    </xf>
    <xf numFmtId="0" fontId="25" fillId="0" borderId="0" xfId="25" applyFont="1"/>
    <xf numFmtId="0" fontId="41" fillId="0" borderId="0" xfId="25" applyFont="1" applyAlignment="1">
      <alignment horizontal="center"/>
    </xf>
    <xf numFmtId="0" fontId="38" fillId="0" borderId="58" xfId="25" applyFont="1" applyBorder="1"/>
    <xf numFmtId="0" fontId="42" fillId="0" borderId="58" xfId="25" applyFont="1" applyBorder="1" applyAlignment="1">
      <alignment horizontal="center"/>
    </xf>
    <xf numFmtId="0" fontId="42" fillId="0" borderId="58" xfId="25" applyFont="1" applyBorder="1" applyAlignment="1">
      <alignment horizontal="left" wrapText="1"/>
    </xf>
    <xf numFmtId="0" fontId="38" fillId="0" borderId="58" xfId="25" applyFont="1" applyBorder="1" applyAlignment="1">
      <alignment wrapText="1"/>
    </xf>
    <xf numFmtId="0" fontId="60" fillId="0" borderId="0" xfId="0" applyFont="1" applyAlignment="1">
      <alignment vertical="center"/>
    </xf>
    <xf numFmtId="0" fontId="42" fillId="6" borderId="46" xfId="0" applyFont="1" applyFill="1" applyBorder="1" applyAlignment="1">
      <alignment horizontal="center" vertical="center" wrapText="1"/>
    </xf>
    <xf numFmtId="0" fontId="42" fillId="3" borderId="36" xfId="0" applyFont="1" applyFill="1" applyBorder="1" applyAlignment="1">
      <alignment vertical="center" wrapText="1"/>
    </xf>
    <xf numFmtId="164" fontId="25" fillId="0" borderId="0" xfId="0" applyNumberFormat="1" applyFont="1"/>
    <xf numFmtId="0" fontId="53" fillId="0" borderId="0" xfId="0" applyFont="1" applyAlignment="1">
      <alignment horizontal="left" vertical="center"/>
    </xf>
    <xf numFmtId="0" fontId="30" fillId="0" borderId="0" xfId="0" applyFont="1"/>
    <xf numFmtId="0" fontId="62" fillId="0" borderId="0" xfId="9" applyFont="1"/>
    <xf numFmtId="2" fontId="62" fillId="0" borderId="0" xfId="9" applyNumberFormat="1" applyFont="1"/>
    <xf numFmtId="0" fontId="43" fillId="0" borderId="0" xfId="0" applyFont="1" applyAlignment="1">
      <alignment wrapText="1"/>
    </xf>
    <xf numFmtId="0" fontId="63" fillId="0" borderId="1" xfId="9" applyFont="1" applyBorder="1" applyAlignment="1">
      <alignment horizontal="left" vertical="top" wrapText="1"/>
    </xf>
    <xf numFmtId="0" fontId="64" fillId="0" borderId="1" xfId="9" applyFont="1" applyBorder="1" applyAlignment="1">
      <alignment horizontal="left" vertical="top" wrapText="1" indent="1"/>
    </xf>
    <xf numFmtId="0" fontId="65" fillId="9" borderId="0" xfId="0" applyFont="1" applyFill="1" applyAlignment="1">
      <alignment horizontal="left"/>
    </xf>
    <xf numFmtId="0" fontId="65" fillId="9" borderId="0" xfId="0" applyFont="1" applyFill="1"/>
    <xf numFmtId="0" fontId="65" fillId="9" borderId="0" xfId="0" applyFont="1" applyFill="1" applyAlignment="1">
      <alignment horizontal="center" vertical="center" wrapText="1"/>
    </xf>
    <xf numFmtId="0" fontId="61" fillId="5" borderId="0" xfId="0" applyFont="1" applyFill="1" applyAlignment="1">
      <alignment horizontal="left"/>
    </xf>
    <xf numFmtId="0" fontId="33" fillId="0" borderId="0" xfId="0" applyFont="1"/>
    <xf numFmtId="0" fontId="25" fillId="0" borderId="0" xfId="0" applyFont="1" applyAlignment="1">
      <alignment horizontal="left"/>
    </xf>
    <xf numFmtId="0" fontId="25" fillId="0" borderId="0" xfId="0" applyFont="1" applyAlignment="1">
      <alignment vertical="top"/>
    </xf>
    <xf numFmtId="0" fontId="37" fillId="0" borderId="0" xfId="0" applyFont="1" applyAlignment="1">
      <alignment vertical="top"/>
    </xf>
    <xf numFmtId="0" fontId="18" fillId="0" borderId="1" xfId="11" applyFont="1" applyBorder="1" applyAlignment="1">
      <alignment horizontal="left" vertical="top" wrapText="1" indent="1"/>
    </xf>
    <xf numFmtId="4" fontId="18" fillId="0" borderId="1" xfId="0" applyNumberFormat="1" applyFont="1" applyBorder="1" applyAlignment="1">
      <alignment horizontal="right" vertical="top"/>
    </xf>
    <xf numFmtId="0" fontId="29" fillId="0" borderId="1" xfId="11" applyFont="1" applyBorder="1" applyAlignment="1">
      <alignment vertical="top" wrapText="1"/>
    </xf>
    <xf numFmtId="0" fontId="34" fillId="0" borderId="0" xfId="0" applyFont="1" applyAlignment="1">
      <alignment vertical="top"/>
    </xf>
    <xf numFmtId="0" fontId="29" fillId="0" borderId="1" xfId="0" applyFont="1" applyBorder="1" applyAlignment="1">
      <alignment vertical="top" wrapText="1"/>
    </xf>
    <xf numFmtId="0" fontId="18" fillId="0" borderId="1" xfId="0" applyFont="1" applyBorder="1" applyAlignment="1">
      <alignment horizontal="left" vertical="top" wrapText="1"/>
    </xf>
    <xf numFmtId="2" fontId="25" fillId="0" borderId="0" xfId="0" applyNumberFormat="1" applyFont="1"/>
    <xf numFmtId="0" fontId="20" fillId="7" borderId="0" xfId="0" applyFont="1" applyFill="1" applyAlignment="1">
      <alignment horizontal="center" vertical="center" wrapText="1"/>
    </xf>
    <xf numFmtId="0" fontId="19" fillId="6" borderId="12" xfId="0" applyFont="1" applyFill="1" applyBorder="1" applyAlignment="1">
      <alignment horizontal="center" vertical="center" wrapText="1"/>
    </xf>
    <xf numFmtId="0" fontId="45" fillId="0" borderId="0" xfId="0" applyFont="1"/>
    <xf numFmtId="0" fontId="38" fillId="3" borderId="34" xfId="0" applyFont="1" applyFill="1" applyBorder="1" applyAlignment="1">
      <alignment horizontal="left" vertical="center" wrapText="1" indent="2"/>
    </xf>
    <xf numFmtId="0" fontId="30" fillId="0" borderId="0" xfId="0" applyFont="1" applyAlignment="1">
      <alignment vertical="center"/>
    </xf>
    <xf numFmtId="0" fontId="25" fillId="0" borderId="0" xfId="20" applyFont="1"/>
    <xf numFmtId="0" fontId="25" fillId="0" borderId="0" xfId="20" applyFont="1" applyAlignment="1">
      <alignment vertical="top"/>
    </xf>
    <xf numFmtId="0" fontId="37" fillId="0" borderId="0" xfId="0" applyFont="1" applyAlignment="1">
      <alignment horizontal="left" vertical="top" wrapText="1"/>
    </xf>
    <xf numFmtId="0" fontId="41" fillId="0" borderId="0" xfId="20" applyFont="1"/>
    <xf numFmtId="0" fontId="25" fillId="0" borderId="0" xfId="20" applyFont="1" applyProtection="1">
      <protection locked="0"/>
    </xf>
    <xf numFmtId="0" fontId="18" fillId="4" borderId="1" xfId="15" applyFont="1" applyFill="1" applyBorder="1" applyAlignment="1">
      <alignment wrapText="1"/>
    </xf>
    <xf numFmtId="0" fontId="25" fillId="0" borderId="0" xfId="20" applyFont="1" applyAlignment="1">
      <alignment horizontal="right" vertical="top"/>
    </xf>
    <xf numFmtId="4" fontId="18" fillId="4" borderId="0" xfId="14" applyNumberFormat="1" applyFont="1" applyFill="1"/>
    <xf numFmtId="0" fontId="46" fillId="0" borderId="0" xfId="13" applyFont="1" applyAlignment="1">
      <alignment wrapText="1"/>
    </xf>
    <xf numFmtId="0" fontId="18" fillId="0" borderId="0" xfId="13" applyFont="1" applyAlignment="1">
      <alignment wrapText="1"/>
    </xf>
    <xf numFmtId="0" fontId="18" fillId="0" borderId="2" xfId="13" applyFont="1" applyBorder="1" applyAlignment="1">
      <alignment wrapText="1"/>
    </xf>
    <xf numFmtId="0" fontId="66" fillId="0" borderId="0" xfId="21" applyFont="1" applyAlignment="1">
      <alignment vertical="center"/>
    </xf>
    <xf numFmtId="0" fontId="49" fillId="0" borderId="0" xfId="22" applyFont="1"/>
    <xf numFmtId="4" fontId="25" fillId="0" borderId="0" xfId="11" applyNumberFormat="1" applyFont="1" applyAlignment="1">
      <alignment horizontal="right"/>
    </xf>
    <xf numFmtId="4" fontId="37" fillId="0" borderId="0" xfId="11" applyNumberFormat="1" applyFont="1"/>
    <xf numFmtId="4" fontId="67" fillId="0" borderId="0" xfId="21" applyNumberFormat="1" applyFont="1"/>
    <xf numFmtId="0" fontId="68" fillId="0" borderId="0" xfId="21" applyFont="1"/>
    <xf numFmtId="0" fontId="18" fillId="0" borderId="1" xfId="22" applyFont="1" applyBorder="1"/>
    <xf numFmtId="0" fontId="18" fillId="0" borderId="1" xfId="22" applyFont="1" applyBorder="1" applyAlignment="1">
      <alignment wrapText="1"/>
    </xf>
    <xf numFmtId="2" fontId="29" fillId="0" borderId="0" xfId="13" applyNumberFormat="1" applyFont="1"/>
    <xf numFmtId="0" fontId="29" fillId="0" borderId="0" xfId="13" applyFont="1" applyAlignment="1">
      <alignment horizontal="center"/>
    </xf>
    <xf numFmtId="0" fontId="18" fillId="0" borderId="1" xfId="13" applyFont="1" applyBorder="1" applyAlignment="1">
      <alignment vertical="center" wrapText="1"/>
    </xf>
    <xf numFmtId="2" fontId="18" fillId="0" borderId="0" xfId="13" applyNumberFormat="1" applyFont="1" applyAlignment="1">
      <alignment horizontal="right"/>
    </xf>
    <xf numFmtId="4" fontId="18" fillId="0" borderId="0" xfId="13" applyNumberFormat="1" applyFont="1" applyAlignment="1">
      <alignment horizontal="right"/>
    </xf>
    <xf numFmtId="4" fontId="35" fillId="0" borderId="0" xfId="4" applyNumberFormat="1" applyFont="1"/>
    <xf numFmtId="4" fontId="35" fillId="0" borderId="0" xfId="4" applyNumberFormat="1" applyFont="1" applyProtection="1">
      <protection locked="0"/>
    </xf>
    <xf numFmtId="0" fontId="43" fillId="0" borderId="0" xfId="13" applyFont="1" applyAlignment="1">
      <alignment vertical="center" wrapText="1"/>
    </xf>
    <xf numFmtId="4" fontId="40" fillId="0" borderId="0" xfId="4" applyNumberFormat="1" applyFont="1" applyAlignment="1">
      <alignment horizontal="center"/>
    </xf>
    <xf numFmtId="4" fontId="18" fillId="0" borderId="1" xfId="13" applyNumberFormat="1" applyFont="1" applyBorder="1" applyAlignment="1">
      <alignment wrapText="1"/>
    </xf>
    <xf numFmtId="3" fontId="34" fillId="0" borderId="0" xfId="4" applyNumberFormat="1" applyFont="1" applyAlignment="1">
      <alignment horizontal="left"/>
    </xf>
    <xf numFmtId="4" fontId="39" fillId="0" borderId="0" xfId="13" applyNumberFormat="1" applyFont="1"/>
    <xf numFmtId="4" fontId="38" fillId="0" borderId="0" xfId="13" applyNumberFormat="1" applyFont="1"/>
    <xf numFmtId="0" fontId="26" fillId="0" borderId="0" xfId="0" applyFont="1" applyAlignment="1">
      <alignment vertical="top"/>
    </xf>
    <xf numFmtId="0" fontId="28" fillId="0" borderId="0" xfId="0" applyFont="1"/>
    <xf numFmtId="0" fontId="70" fillId="0" borderId="0" xfId="0" applyFont="1"/>
    <xf numFmtId="0" fontId="28" fillId="0" borderId="0" xfId="0" applyFont="1" applyAlignment="1">
      <alignment wrapText="1"/>
    </xf>
    <xf numFmtId="0" fontId="46" fillId="0" borderId="0" xfId="0" applyFont="1" applyAlignment="1">
      <alignment vertical="center"/>
    </xf>
    <xf numFmtId="0" fontId="42" fillId="3" borderId="0" xfId="0" applyFont="1" applyFill="1" applyAlignment="1">
      <alignment vertical="center" wrapText="1"/>
    </xf>
    <xf numFmtId="0" fontId="29" fillId="0" borderId="1" xfId="0" applyFont="1" applyBorder="1" applyAlignment="1">
      <alignment horizontal="left" vertical="top" wrapText="1"/>
    </xf>
    <xf numFmtId="0" fontId="35" fillId="0" borderId="0" xfId="12" applyFont="1"/>
    <xf numFmtId="0" fontId="28" fillId="0" borderId="0" xfId="0" applyFont="1" applyAlignment="1">
      <alignment vertical="top"/>
    </xf>
    <xf numFmtId="0" fontId="28" fillId="0" borderId="0" xfId="2" applyFont="1" applyAlignment="1">
      <alignment vertical="top" wrapText="1"/>
    </xf>
    <xf numFmtId="0" fontId="28" fillId="0" borderId="0" xfId="2" applyFont="1" applyAlignment="1">
      <alignment vertical="center"/>
    </xf>
    <xf numFmtId="0" fontId="47" fillId="0" borderId="0" xfId="13" applyFont="1"/>
    <xf numFmtId="0" fontId="59" fillId="0" borderId="0" xfId="0" applyFont="1"/>
    <xf numFmtId="0" fontId="41" fillId="0" borderId="0" xfId="0" applyFont="1"/>
    <xf numFmtId="0" fontId="69" fillId="0" borderId="0" xfId="0" applyFont="1" applyAlignment="1">
      <alignment horizontal="left" vertical="top" wrapText="1"/>
    </xf>
    <xf numFmtId="0" fontId="46" fillId="0" borderId="0" xfId="2" applyFont="1"/>
    <xf numFmtId="0" fontId="25" fillId="0" borderId="0" xfId="2" applyFont="1" applyAlignment="1">
      <alignment horizontal="left" vertical="top"/>
    </xf>
    <xf numFmtId="0" fontId="69" fillId="0" borderId="0" xfId="2" applyFont="1"/>
    <xf numFmtId="0" fontId="37" fillId="0" borderId="0" xfId="2" applyFont="1"/>
    <xf numFmtId="0" fontId="28" fillId="0" borderId="0" xfId="2" applyFont="1"/>
    <xf numFmtId="0" fontId="32" fillId="0" borderId="0" xfId="2" applyFont="1"/>
    <xf numFmtId="0" fontId="34" fillId="0" borderId="0" xfId="0" applyFont="1" applyAlignment="1">
      <alignment horizontal="left" vertical="center"/>
    </xf>
    <xf numFmtId="0" fontId="18" fillId="0" borderId="1" xfId="2" applyFont="1" applyBorder="1"/>
    <xf numFmtId="0" fontId="18" fillId="0" borderId="1" xfId="2" applyFont="1" applyBorder="1" applyAlignment="1">
      <alignment wrapText="1"/>
    </xf>
    <xf numFmtId="0" fontId="71" fillId="0" borderId="0" xfId="0" applyFont="1"/>
    <xf numFmtId="0" fontId="45" fillId="0" borderId="0" xfId="9" applyFont="1"/>
    <xf numFmtId="0" fontId="36" fillId="0" borderId="0" xfId="13" applyFont="1"/>
    <xf numFmtId="2" fontId="21" fillId="3" borderId="7" xfId="0" applyNumberFormat="1" applyFont="1" applyFill="1" applyBorder="1" applyAlignment="1">
      <alignment horizontal="right" vertical="top" wrapText="1"/>
    </xf>
    <xf numFmtId="164" fontId="19" fillId="3" borderId="7" xfId="0" applyNumberFormat="1" applyFont="1" applyFill="1" applyBorder="1" applyAlignment="1">
      <alignment horizontal="right" vertical="top" wrapText="1"/>
    </xf>
    <xf numFmtId="164" fontId="21" fillId="3" borderId="7" xfId="0" applyNumberFormat="1" applyFont="1" applyFill="1" applyBorder="1" applyAlignment="1">
      <alignment horizontal="right" vertical="top" wrapText="1"/>
    </xf>
    <xf numFmtId="0" fontId="28" fillId="0" borderId="0" xfId="0" applyFont="1" applyAlignment="1">
      <alignment vertical="center"/>
    </xf>
    <xf numFmtId="0" fontId="46" fillId="0" borderId="0" xfId="4" applyFont="1"/>
    <xf numFmtId="0" fontId="30" fillId="0" borderId="0" xfId="4" applyFont="1" applyAlignment="1">
      <alignment horizontal="left" vertical="top"/>
    </xf>
    <xf numFmtId="3" fontId="45" fillId="0" borderId="0" xfId="0" applyNumberFormat="1" applyFont="1"/>
    <xf numFmtId="0" fontId="41" fillId="0" borderId="0" xfId="4" applyFont="1" applyAlignment="1">
      <alignment horizontal="left" vertical="top"/>
    </xf>
    <xf numFmtId="0" fontId="28" fillId="0" borderId="0" xfId="4" applyFont="1"/>
    <xf numFmtId="0" fontId="46" fillId="0" borderId="0" xfId="4" applyFont="1" applyProtection="1">
      <protection locked="0"/>
    </xf>
    <xf numFmtId="0" fontId="29" fillId="0" borderId="1" xfId="4" applyFont="1" applyBorder="1" applyAlignment="1">
      <alignment horizontal="center" vertical="center"/>
    </xf>
    <xf numFmtId="0" fontId="18" fillId="0" borderId="1" xfId="4" applyFont="1" applyBorder="1" applyAlignment="1">
      <alignment wrapText="1"/>
    </xf>
    <xf numFmtId="164" fontId="46" fillId="0" borderId="0" xfId="4" applyNumberFormat="1" applyFont="1"/>
    <xf numFmtId="0" fontId="18" fillId="0" borderId="0" xfId="4" applyFont="1"/>
    <xf numFmtId="0" fontId="59" fillId="0" borderId="0" xfId="0" applyFont="1" applyAlignment="1">
      <alignment vertical="top"/>
    </xf>
    <xf numFmtId="0" fontId="43" fillId="0" borderId="0" xfId="0" applyFont="1" applyAlignment="1">
      <alignment horizontal="left" vertical="center" wrapText="1"/>
    </xf>
    <xf numFmtId="0" fontId="19" fillId="7" borderId="26" xfId="0" applyFont="1" applyFill="1" applyBorder="1" applyAlignment="1">
      <alignment horizontal="center" vertical="center" wrapText="1"/>
    </xf>
    <xf numFmtId="2" fontId="62" fillId="0" borderId="67" xfId="9" applyNumberFormat="1" applyFont="1" applyBorder="1"/>
    <xf numFmtId="4" fontId="29" fillId="0" borderId="1" xfId="0" applyNumberFormat="1" applyFont="1" applyBorder="1" applyAlignment="1">
      <alignment horizontal="right" vertical="top"/>
    </xf>
    <xf numFmtId="0" fontId="18" fillId="0" borderId="1" xfId="0" applyFont="1" applyBorder="1"/>
    <xf numFmtId="4" fontId="18" fillId="0" borderId="0" xfId="0" applyNumberFormat="1" applyFont="1" applyAlignment="1">
      <alignment horizontal="right" vertical="top"/>
    </xf>
    <xf numFmtId="4" fontId="29" fillId="0" borderId="0" xfId="0" applyNumberFormat="1" applyFont="1" applyAlignment="1">
      <alignment horizontal="right" vertical="top"/>
    </xf>
    <xf numFmtId="164" fontId="21" fillId="0" borderId="31" xfId="0" applyNumberFormat="1" applyFont="1" applyBorder="1" applyAlignment="1">
      <alignment horizontal="right" vertical="center" wrapText="1"/>
    </xf>
    <xf numFmtId="164" fontId="19" fillId="0" borderId="0" xfId="0" applyNumberFormat="1" applyFont="1" applyAlignment="1">
      <alignment horizontal="right" vertical="center" wrapText="1"/>
    </xf>
    <xf numFmtId="0" fontId="33" fillId="0" borderId="0" xfId="0" applyFont="1" applyAlignment="1">
      <alignment vertical="center"/>
    </xf>
    <xf numFmtId="0" fontId="25" fillId="0" borderId="0" xfId="0" applyFont="1" applyAlignment="1">
      <alignment vertical="center" wrapText="1"/>
    </xf>
    <xf numFmtId="0" fontId="25" fillId="0" borderId="0" xfId="0" applyFont="1" applyAlignment="1">
      <alignment wrapText="1"/>
    </xf>
    <xf numFmtId="167" fontId="33" fillId="0" borderId="0" xfId="0" applyNumberFormat="1" applyFont="1" applyAlignment="1">
      <alignment horizontal="center"/>
    </xf>
    <xf numFmtId="168" fontId="18" fillId="0" borderId="1" xfId="1" applyNumberFormat="1" applyFont="1" applyBorder="1"/>
    <xf numFmtId="0" fontId="43" fillId="0" borderId="0" xfId="0" applyFont="1" applyAlignment="1">
      <alignment vertical="center" wrapText="1"/>
    </xf>
    <xf numFmtId="0" fontId="44" fillId="0" borderId="0" xfId="0" applyFont="1" applyAlignment="1">
      <alignment vertical="center" wrapText="1"/>
    </xf>
    <xf numFmtId="3" fontId="35" fillId="0" borderId="0" xfId="0" applyNumberFormat="1" applyFont="1"/>
    <xf numFmtId="0" fontId="73" fillId="0" borderId="0" xfId="0" applyFont="1" applyAlignment="1">
      <alignment horizontal="left" vertical="center"/>
    </xf>
    <xf numFmtId="0" fontId="20" fillId="0" borderId="0" xfId="0" applyFont="1" applyAlignment="1">
      <alignment vertical="center"/>
    </xf>
    <xf numFmtId="0" fontId="21" fillId="7" borderId="25" xfId="0" applyFont="1" applyFill="1" applyBorder="1" applyAlignment="1">
      <alignment vertical="center"/>
    </xf>
    <xf numFmtId="168" fontId="50" fillId="0" borderId="0" xfId="0" applyNumberFormat="1" applyFont="1"/>
    <xf numFmtId="0" fontId="50" fillId="0" borderId="0" xfId="0" applyFont="1"/>
    <xf numFmtId="0" fontId="19" fillId="3" borderId="62" xfId="0" applyFont="1" applyFill="1" applyBorder="1" applyAlignment="1">
      <alignment vertical="center" wrapText="1"/>
    </xf>
    <xf numFmtId="0" fontId="21" fillId="3" borderId="70" xfId="0" applyFont="1" applyFill="1" applyBorder="1" applyAlignment="1">
      <alignment horizontal="left" vertical="center" wrapText="1" indent="1"/>
    </xf>
    <xf numFmtId="0" fontId="23" fillId="3" borderId="70" xfId="0" applyFont="1" applyFill="1" applyBorder="1" applyAlignment="1">
      <alignment horizontal="left" vertical="center" wrapText="1" indent="2"/>
    </xf>
    <xf numFmtId="0" fontId="23" fillId="3" borderId="71" xfId="0" applyFont="1" applyFill="1" applyBorder="1" applyAlignment="1">
      <alignment horizontal="left" vertical="center" wrapText="1" indent="2"/>
    </xf>
    <xf numFmtId="0" fontId="22" fillId="0" borderId="30" xfId="0" applyFont="1" applyBorder="1"/>
    <xf numFmtId="0" fontId="19" fillId="3" borderId="70" xfId="0" applyFont="1" applyFill="1" applyBorder="1" applyAlignment="1">
      <alignment vertical="center" wrapText="1"/>
    </xf>
    <xf numFmtId="0" fontId="48" fillId="3" borderId="73" xfId="0" applyFont="1" applyFill="1" applyBorder="1" applyAlignment="1">
      <alignment horizontal="left" vertical="center" wrapText="1" indent="2"/>
    </xf>
    <xf numFmtId="0" fontId="47" fillId="3" borderId="74" xfId="0" applyFont="1" applyFill="1" applyBorder="1" applyAlignment="1">
      <alignment vertical="center"/>
    </xf>
    <xf numFmtId="0" fontId="21" fillId="7" borderId="40" xfId="0" applyFont="1" applyFill="1" applyBorder="1" applyAlignment="1">
      <alignment vertical="center"/>
    </xf>
    <xf numFmtId="4" fontId="19" fillId="7" borderId="38" xfId="0" applyNumberFormat="1" applyFont="1" applyFill="1" applyBorder="1" applyAlignment="1">
      <alignment horizontal="center" vertical="center" wrapText="1"/>
    </xf>
    <xf numFmtId="4" fontId="19" fillId="7" borderId="37" xfId="0" applyNumberFormat="1" applyFont="1" applyFill="1" applyBorder="1" applyAlignment="1">
      <alignment horizontal="center" vertical="center" wrapText="1"/>
    </xf>
    <xf numFmtId="0" fontId="47" fillId="3" borderId="73" xfId="0" applyFont="1" applyFill="1" applyBorder="1" applyAlignment="1">
      <alignment vertical="center" wrapText="1"/>
    </xf>
    <xf numFmtId="0" fontId="47" fillId="3" borderId="75" xfId="0" applyFont="1" applyFill="1" applyBorder="1" applyAlignment="1">
      <alignment vertical="center" wrapText="1"/>
    </xf>
    <xf numFmtId="0" fontId="19" fillId="7" borderId="46" xfId="0" applyFont="1" applyFill="1" applyBorder="1" applyAlignment="1">
      <alignment horizontal="center" vertical="center" wrapText="1"/>
    </xf>
    <xf numFmtId="0" fontId="37" fillId="0" borderId="0" xfId="0" applyFont="1" applyAlignment="1">
      <alignment vertical="top" wrapText="1"/>
    </xf>
    <xf numFmtId="0" fontId="59" fillId="0" borderId="0" xfId="21" applyFont="1" applyAlignment="1">
      <alignment vertical="top"/>
    </xf>
    <xf numFmtId="0" fontId="28" fillId="0" borderId="0" xfId="0" applyFont="1" applyAlignment="1">
      <alignment horizontal="center" vertical="top"/>
    </xf>
    <xf numFmtId="49" fontId="29" fillId="0" borderId="1" xfId="22" applyNumberFormat="1" applyFont="1" applyBorder="1" applyAlignment="1">
      <alignment horizontal="center" wrapText="1"/>
    </xf>
    <xf numFmtId="4" fontId="18" fillId="0" borderId="11" xfId="13" applyNumberFormat="1" applyFont="1" applyBorder="1" applyAlignment="1">
      <alignment wrapText="1"/>
    </xf>
    <xf numFmtId="165" fontId="18" fillId="0" borderId="1" xfId="13" applyNumberFormat="1" applyFont="1" applyBorder="1"/>
    <xf numFmtId="0" fontId="19" fillId="6" borderId="29" xfId="0" applyFont="1" applyFill="1" applyBorder="1" applyAlignment="1">
      <alignment horizontal="center" vertical="center" wrapText="1"/>
    </xf>
    <xf numFmtId="0" fontId="47" fillId="8" borderId="6" xfId="0" applyFont="1" applyFill="1" applyBorder="1" applyAlignment="1">
      <alignment horizontal="center" vertical="center" wrapText="1"/>
    </xf>
    <xf numFmtId="0" fontId="21" fillId="5" borderId="32" xfId="0" applyFont="1" applyFill="1" applyBorder="1" applyAlignment="1">
      <alignment vertical="center" wrapText="1"/>
    </xf>
    <xf numFmtId="0" fontId="21" fillId="5" borderId="33" xfId="0" applyFont="1" applyFill="1" applyBorder="1" applyAlignment="1">
      <alignment horizontal="center" vertical="center" wrapText="1"/>
    </xf>
    <xf numFmtId="0" fontId="21" fillId="3" borderId="34" xfId="0" applyFont="1" applyFill="1" applyBorder="1" applyAlignment="1">
      <alignment vertical="center" wrapText="1"/>
    </xf>
    <xf numFmtId="0" fontId="21" fillId="3" borderId="35" xfId="0" applyFont="1" applyFill="1" applyBorder="1" applyAlignment="1">
      <alignment horizontal="center" vertical="center" wrapText="1"/>
    </xf>
    <xf numFmtId="3" fontId="21" fillId="3" borderId="6" xfId="0" applyNumberFormat="1" applyFont="1" applyFill="1" applyBorder="1" applyAlignment="1">
      <alignment horizontal="right" vertical="top" wrapText="1"/>
    </xf>
    <xf numFmtId="0" fontId="49" fillId="3" borderId="35" xfId="0" applyFont="1" applyFill="1" applyBorder="1" applyAlignment="1">
      <alignment horizontal="center" vertical="center" wrapText="1"/>
    </xf>
    <xf numFmtId="0" fontId="21" fillId="3" borderId="53" xfId="0" applyFont="1" applyFill="1" applyBorder="1" applyAlignment="1">
      <alignment horizontal="center" vertical="center" wrapText="1"/>
    </xf>
    <xf numFmtId="0" fontId="49" fillId="3" borderId="34" xfId="0" applyFont="1" applyFill="1" applyBorder="1" applyAlignment="1">
      <alignment horizontal="left" vertical="center" wrapText="1" indent="1"/>
    </xf>
    <xf numFmtId="0" fontId="19" fillId="3" borderId="34" xfId="0" applyFont="1" applyFill="1" applyBorder="1" applyAlignment="1">
      <alignment vertical="center" wrapText="1"/>
    </xf>
    <xf numFmtId="0" fontId="49" fillId="3" borderId="0" xfId="0" applyFont="1" applyFill="1" applyAlignment="1">
      <alignment horizontal="left" vertical="center" wrapText="1" indent="1"/>
    </xf>
    <xf numFmtId="0" fontId="21" fillId="3" borderId="30" xfId="0" applyFont="1" applyFill="1" applyBorder="1" applyAlignment="1">
      <alignment vertical="center" wrapText="1"/>
    </xf>
    <xf numFmtId="0" fontId="19" fillId="6" borderId="39" xfId="0" applyFont="1" applyFill="1" applyBorder="1" applyAlignment="1">
      <alignment horizontal="center" vertical="center" wrapText="1"/>
    </xf>
    <xf numFmtId="0" fontId="19" fillId="3" borderId="36" xfId="0" applyFont="1" applyFill="1" applyBorder="1" applyAlignment="1">
      <alignment vertical="center" wrapText="1"/>
    </xf>
    <xf numFmtId="0" fontId="47" fillId="3" borderId="34" xfId="0" applyFont="1" applyFill="1" applyBorder="1" applyAlignment="1">
      <alignment vertical="center" wrapText="1"/>
    </xf>
    <xf numFmtId="0" fontId="37" fillId="0" borderId="0" xfId="21" applyFont="1" applyAlignment="1">
      <alignment vertical="top"/>
    </xf>
    <xf numFmtId="0" fontId="39" fillId="0" borderId="0" xfId="0" applyFont="1" applyAlignment="1">
      <alignment vertical="top"/>
    </xf>
    <xf numFmtId="0" fontId="25" fillId="5" borderId="0" xfId="0" applyFont="1" applyFill="1"/>
    <xf numFmtId="2" fontId="19" fillId="3" borderId="14" xfId="0" applyNumberFormat="1" applyFont="1" applyFill="1" applyBorder="1" applyAlignment="1">
      <alignment horizontal="right" vertical="top" wrapText="1"/>
    </xf>
    <xf numFmtId="2" fontId="19" fillId="3" borderId="41" xfId="0" applyNumberFormat="1" applyFont="1" applyFill="1" applyBorder="1" applyAlignment="1">
      <alignment horizontal="right" vertical="top" wrapText="1"/>
    </xf>
    <xf numFmtId="2" fontId="23" fillId="3" borderId="6" xfId="0" applyNumberFormat="1" applyFont="1" applyFill="1" applyBorder="1" applyAlignment="1">
      <alignment horizontal="right" vertical="top" wrapText="1"/>
    </xf>
    <xf numFmtId="2" fontId="23" fillId="3" borderId="0" xfId="0" applyNumberFormat="1" applyFont="1" applyFill="1" applyAlignment="1">
      <alignment horizontal="right" vertical="top" wrapText="1"/>
    </xf>
    <xf numFmtId="0" fontId="79" fillId="0" borderId="0" xfId="0" applyFont="1"/>
    <xf numFmtId="4" fontId="42" fillId="0" borderId="58" xfId="25" applyNumberFormat="1" applyFont="1" applyBorder="1" applyAlignment="1">
      <alignment horizontal="right" vertical="top"/>
    </xf>
    <xf numFmtId="4" fontId="38" fillId="0" borderId="58" xfId="25" applyNumberFormat="1" applyFont="1" applyBorder="1" applyAlignment="1">
      <alignment horizontal="right" vertical="top"/>
    </xf>
    <xf numFmtId="0" fontId="42" fillId="3" borderId="34" xfId="0" applyFont="1" applyFill="1" applyBorder="1" applyAlignment="1">
      <alignment horizontal="left" vertical="center" wrapText="1" indent="1"/>
    </xf>
    <xf numFmtId="0" fontId="44" fillId="3" borderId="34" xfId="0" applyFont="1" applyFill="1" applyBorder="1" applyAlignment="1">
      <alignment horizontal="left" vertical="center" wrapText="1" indent="3"/>
    </xf>
    <xf numFmtId="164" fontId="23" fillId="3" borderId="7" xfId="0" applyNumberFormat="1" applyFont="1" applyFill="1" applyBorder="1" applyAlignment="1">
      <alignment horizontal="right" vertical="top" wrapText="1"/>
    </xf>
    <xf numFmtId="164" fontId="49" fillId="4" borderId="1" xfId="1" applyNumberFormat="1" applyFont="1" applyFill="1" applyBorder="1" applyAlignment="1">
      <alignment horizontal="right" vertical="top"/>
    </xf>
    <xf numFmtId="0" fontId="26" fillId="0" borderId="0" xfId="21" applyFont="1" applyAlignment="1">
      <alignment vertical="center"/>
    </xf>
    <xf numFmtId="4" fontId="22" fillId="0" borderId="0" xfId="0" applyNumberFormat="1" applyFont="1"/>
    <xf numFmtId="3" fontId="21" fillId="3" borderId="77" xfId="0" applyNumberFormat="1" applyFont="1" applyFill="1" applyBorder="1" applyAlignment="1">
      <alignment horizontal="right" vertical="top" wrapText="1"/>
    </xf>
    <xf numFmtId="3" fontId="21" fillId="3" borderId="41" xfId="0" applyNumberFormat="1" applyFont="1" applyFill="1" applyBorder="1" applyAlignment="1">
      <alignment horizontal="right" vertical="top" wrapText="1"/>
    </xf>
    <xf numFmtId="0" fontId="80" fillId="0" borderId="0" xfId="0" applyFont="1" applyAlignment="1">
      <alignment vertical="top" wrapText="1"/>
    </xf>
    <xf numFmtId="0" fontId="81" fillId="0" borderId="0" xfId="0" applyFont="1" applyAlignment="1">
      <alignment horizontal="left" vertical="top"/>
    </xf>
    <xf numFmtId="164" fontId="18" fillId="0" borderId="1" xfId="0" applyNumberFormat="1" applyFont="1" applyBorder="1" applyAlignment="1">
      <alignment vertical="top" wrapText="1"/>
    </xf>
    <xf numFmtId="0" fontId="20" fillId="7" borderId="52" xfId="0" applyFont="1" applyFill="1" applyBorder="1" applyAlignment="1">
      <alignment horizontal="center" vertical="center" wrapText="1"/>
    </xf>
    <xf numFmtId="0" fontId="83" fillId="0" borderId="0" xfId="0" applyFont="1" applyAlignment="1">
      <alignment vertical="center" wrapText="1"/>
    </xf>
    <xf numFmtId="0" fontId="36" fillId="0" borderId="0" xfId="0" applyFont="1"/>
    <xf numFmtId="0" fontId="45" fillId="0" borderId="0" xfId="0" applyFont="1" applyAlignment="1">
      <alignment horizontal="left"/>
    </xf>
    <xf numFmtId="0" fontId="83" fillId="0" borderId="0" xfId="0" applyFont="1" applyAlignment="1">
      <alignment horizontal="left" vertical="center" wrapText="1"/>
    </xf>
    <xf numFmtId="0" fontId="35" fillId="5" borderId="0" xfId="12" applyFont="1" applyFill="1"/>
    <xf numFmtId="0" fontId="32" fillId="0" borderId="0" xfId="12" applyFont="1" applyAlignment="1">
      <alignment horizontal="center"/>
    </xf>
    <xf numFmtId="2" fontId="23" fillId="3" borderId="6" xfId="0" applyNumberFormat="1" applyFont="1" applyFill="1" applyBorder="1" applyAlignment="1">
      <alignment horizontal="right" vertical="top"/>
    </xf>
    <xf numFmtId="2" fontId="19" fillId="3" borderId="51" xfId="0" applyNumberFormat="1" applyFont="1" applyFill="1" applyBorder="1" applyAlignment="1">
      <alignment horizontal="right" vertical="top" wrapText="1"/>
    </xf>
    <xf numFmtId="0" fontId="29" fillId="0" borderId="1" xfId="0" applyFont="1" applyBorder="1" applyAlignment="1">
      <alignment vertical="center" wrapText="1"/>
    </xf>
    <xf numFmtId="168" fontId="18" fillId="0" borderId="1" xfId="0" applyNumberFormat="1" applyFont="1" applyBorder="1"/>
    <xf numFmtId="4" fontId="18" fillId="0" borderId="1" xfId="13" applyNumberFormat="1" applyFont="1" applyBorder="1" applyAlignment="1">
      <alignment horizontal="right" vertical="top"/>
    </xf>
    <xf numFmtId="4" fontId="18" fillId="0" borderId="2" xfId="13" applyNumberFormat="1" applyFont="1" applyBorder="1" applyAlignment="1">
      <alignment horizontal="right" vertical="top"/>
    </xf>
    <xf numFmtId="0" fontId="19" fillId="7" borderId="28" xfId="0" applyFont="1" applyFill="1" applyBorder="1" applyAlignment="1">
      <alignment vertical="center" wrapText="1"/>
    </xf>
    <xf numFmtId="0" fontId="20" fillId="7" borderId="63" xfId="0" applyFont="1" applyFill="1" applyBorder="1" applyAlignment="1">
      <alignment vertical="center" wrapText="1"/>
    </xf>
    <xf numFmtId="0" fontId="22" fillId="0" borderId="84" xfId="0" applyFont="1" applyBorder="1"/>
    <xf numFmtId="0" fontId="22" fillId="0" borderId="53" xfId="0" applyFont="1" applyBorder="1"/>
    <xf numFmtId="0" fontId="22" fillId="0" borderId="57" xfId="0" applyFont="1" applyBorder="1"/>
    <xf numFmtId="0" fontId="21" fillId="3" borderId="27" xfId="0" applyFont="1" applyFill="1" applyBorder="1" applyAlignment="1">
      <alignment vertical="center" wrapText="1"/>
    </xf>
    <xf numFmtId="0" fontId="19" fillId="7" borderId="85" xfId="0" applyFont="1" applyFill="1" applyBorder="1" applyAlignment="1">
      <alignment horizontal="center" vertical="center" wrapText="1"/>
    </xf>
    <xf numFmtId="0" fontId="19" fillId="7" borderId="86" xfId="0" applyFont="1" applyFill="1" applyBorder="1" applyAlignment="1">
      <alignment horizontal="center" vertical="center" wrapText="1"/>
    </xf>
    <xf numFmtId="0" fontId="19" fillId="7" borderId="87" xfId="0" applyFont="1" applyFill="1" applyBorder="1" applyAlignment="1">
      <alignment horizontal="center" vertical="center" wrapText="1"/>
    </xf>
    <xf numFmtId="0" fontId="19" fillId="3" borderId="28" xfId="0" applyFont="1" applyFill="1" applyBorder="1" applyAlignment="1">
      <alignment vertical="center" wrapText="1"/>
    </xf>
    <xf numFmtId="0" fontId="21" fillId="3" borderId="28" xfId="0" applyFont="1" applyFill="1" applyBorder="1" applyAlignment="1">
      <alignment vertical="center" wrapText="1"/>
    </xf>
    <xf numFmtId="0" fontId="22" fillId="0" borderId="64" xfId="0" applyFont="1" applyBorder="1"/>
    <xf numFmtId="0" fontId="22" fillId="7" borderId="28" xfId="0" applyFont="1" applyFill="1" applyBorder="1" applyAlignment="1">
      <alignment vertical="center" wrapText="1"/>
    </xf>
    <xf numFmtId="0" fontId="22" fillId="0" borderId="46" xfId="0" applyFont="1" applyBorder="1"/>
    <xf numFmtId="164" fontId="22" fillId="0" borderId="46" xfId="0" applyNumberFormat="1" applyFont="1" applyBorder="1" applyAlignment="1">
      <alignment horizontal="right" vertical="top"/>
    </xf>
    <xf numFmtId="0" fontId="35" fillId="0" borderId="0" xfId="4" applyFont="1"/>
    <xf numFmtId="2" fontId="18" fillId="0" borderId="1" xfId="4" applyNumberFormat="1" applyFont="1" applyBorder="1" applyAlignment="1">
      <alignment horizontal="right" vertical="top" wrapText="1"/>
    </xf>
    <xf numFmtId="0" fontId="18" fillId="0" borderId="1" xfId="4" applyFont="1" applyBorder="1" applyAlignment="1">
      <alignment horizontal="left" vertical="top" wrapText="1"/>
    </xf>
    <xf numFmtId="0" fontId="19" fillId="3" borderId="88" xfId="0" applyFont="1" applyFill="1" applyBorder="1" applyAlignment="1">
      <alignment vertical="center" wrapText="1"/>
    </xf>
    <xf numFmtId="0" fontId="48" fillId="3" borderId="73" xfId="0" applyFont="1" applyFill="1" applyBorder="1" applyAlignment="1">
      <alignment horizontal="left" vertical="center" wrapText="1" indent="3"/>
    </xf>
    <xf numFmtId="0" fontId="23" fillId="3" borderId="70" xfId="0" applyFont="1" applyFill="1" applyBorder="1" applyAlignment="1">
      <alignment horizontal="left" vertical="center" wrapText="1" indent="3"/>
    </xf>
    <xf numFmtId="0" fontId="49" fillId="0" borderId="1" xfId="0" applyFont="1" applyBorder="1" applyAlignment="1">
      <alignment horizontal="left" wrapText="1" indent="1"/>
    </xf>
    <xf numFmtId="0" fontId="69" fillId="0" borderId="0" xfId="0" applyFont="1"/>
    <xf numFmtId="0" fontId="28" fillId="6" borderId="0" xfId="0" applyFont="1" applyFill="1"/>
    <xf numFmtId="0" fontId="41" fillId="0" borderId="0" xfId="12" applyFont="1"/>
    <xf numFmtId="0" fontId="59" fillId="0" borderId="0" xfId="21" applyFont="1" applyFill="1" applyAlignment="1">
      <alignment vertical="top"/>
    </xf>
    <xf numFmtId="2" fontId="21" fillId="3" borderId="6" xfId="0" applyNumberFormat="1" applyFont="1" applyFill="1" applyBorder="1" applyAlignment="1">
      <alignment horizontal="right" vertical="top"/>
    </xf>
    <xf numFmtId="0" fontId="49" fillId="3" borderId="5" xfId="0" applyFont="1" applyFill="1" applyBorder="1" applyAlignment="1">
      <alignment vertical="center" wrapText="1"/>
    </xf>
    <xf numFmtId="0" fontId="49" fillId="3" borderId="52" xfId="0" applyFont="1" applyFill="1" applyBorder="1" applyAlignment="1">
      <alignment vertical="center" wrapText="1"/>
    </xf>
    <xf numFmtId="0" fontId="48" fillId="3" borderId="70" xfId="0" applyFont="1" applyFill="1" applyBorder="1" applyAlignment="1">
      <alignment horizontal="left" vertical="center" wrapText="1" indent="3"/>
    </xf>
    <xf numFmtId="3" fontId="21" fillId="3" borderId="76" xfId="0" applyNumberFormat="1" applyFont="1" applyFill="1" applyBorder="1" applyAlignment="1">
      <alignment horizontal="right" vertical="top" wrapText="1"/>
    </xf>
    <xf numFmtId="0" fontId="21" fillId="3" borderId="76" xfId="0" applyFont="1" applyFill="1" applyBorder="1" applyAlignment="1">
      <alignment horizontal="right" vertical="top" wrapText="1"/>
    </xf>
    <xf numFmtId="164" fontId="18" fillId="0" borderId="1" xfId="5" applyNumberFormat="1" applyFont="1" applyFill="1" applyBorder="1" applyAlignment="1">
      <alignment vertical="top" wrapText="1"/>
    </xf>
    <xf numFmtId="4" fontId="21" fillId="10" borderId="6" xfId="0" applyNumberFormat="1" applyFont="1" applyFill="1" applyBorder="1" applyAlignment="1">
      <alignment horizontal="right" vertical="top" wrapText="1"/>
    </xf>
    <xf numFmtId="164" fontId="21" fillId="3" borderId="17" xfId="0" applyNumberFormat="1" applyFont="1" applyFill="1" applyBorder="1" applyAlignment="1">
      <alignment horizontal="right" vertical="top" wrapText="1"/>
    </xf>
    <xf numFmtId="164" fontId="21" fillId="3" borderId="5" xfId="0" applyNumberFormat="1" applyFont="1" applyFill="1" applyBorder="1" applyAlignment="1">
      <alignment horizontal="right" vertical="top" wrapText="1"/>
    </xf>
    <xf numFmtId="164" fontId="19" fillId="3" borderId="45" xfId="0" applyNumberFormat="1" applyFont="1" applyFill="1" applyBorder="1" applyAlignment="1">
      <alignment horizontal="right" vertical="top" wrapText="1"/>
    </xf>
    <xf numFmtId="164" fontId="19" fillId="3" borderId="0" xfId="0" applyNumberFormat="1" applyFont="1" applyFill="1" applyAlignment="1">
      <alignment horizontal="right" vertical="top" wrapText="1"/>
    </xf>
    <xf numFmtId="164" fontId="19" fillId="3" borderId="9" xfId="0" applyNumberFormat="1" applyFont="1" applyFill="1" applyBorder="1" applyAlignment="1">
      <alignment horizontal="right" vertical="top" wrapText="1"/>
    </xf>
    <xf numFmtId="0" fontId="61" fillId="3" borderId="0" xfId="0" applyFont="1" applyFill="1" applyAlignment="1">
      <alignment vertical="center" wrapText="1"/>
    </xf>
    <xf numFmtId="164" fontId="21" fillId="3" borderId="48" xfId="0" applyNumberFormat="1" applyFont="1" applyFill="1" applyBorder="1" applyAlignment="1">
      <alignment horizontal="right" vertical="top" wrapText="1"/>
    </xf>
    <xf numFmtId="164" fontId="21" fillId="3" borderId="47" xfId="0" applyNumberFormat="1" applyFont="1" applyFill="1" applyBorder="1" applyAlignment="1">
      <alignment horizontal="right" vertical="top" wrapText="1"/>
    </xf>
    <xf numFmtId="164" fontId="21" fillId="3" borderId="14" xfId="0" applyNumberFormat="1" applyFont="1" applyFill="1" applyBorder="1" applyAlignment="1">
      <alignment horizontal="right" vertical="top" wrapText="1"/>
    </xf>
    <xf numFmtId="2" fontId="82" fillId="3" borderId="6" xfId="0" applyNumberFormat="1" applyFont="1" applyFill="1" applyBorder="1" applyAlignment="1">
      <alignment horizontal="right" vertical="top" wrapText="1"/>
    </xf>
    <xf numFmtId="0" fontId="19" fillId="3" borderId="41" xfId="0" applyFont="1" applyFill="1" applyBorder="1" applyAlignment="1">
      <alignment horizontal="right" vertical="top" wrapText="1"/>
    </xf>
    <xf numFmtId="0" fontId="23" fillId="3" borderId="6" xfId="0" applyFont="1" applyFill="1" applyBorder="1" applyAlignment="1">
      <alignment horizontal="right" vertical="top" wrapText="1"/>
    </xf>
    <xf numFmtId="0" fontId="23" fillId="3" borderId="0" xfId="0" applyFont="1" applyFill="1" applyAlignment="1">
      <alignment horizontal="right" vertical="top" wrapText="1"/>
    </xf>
    <xf numFmtId="14" fontId="47" fillId="0" borderId="1" xfId="0" applyNumberFormat="1" applyFont="1" applyBorder="1" applyAlignment="1">
      <alignment horizontal="center" vertical="center" wrapText="1"/>
    </xf>
    <xf numFmtId="2" fontId="18" fillId="0" borderId="1" xfId="13" applyNumberFormat="1" applyFont="1" applyBorder="1" applyAlignment="1">
      <alignment vertical="top" wrapText="1"/>
    </xf>
    <xf numFmtId="2" fontId="61" fillId="3" borderId="0" xfId="0" applyNumberFormat="1" applyFont="1" applyFill="1" applyAlignment="1">
      <alignment horizontal="right" vertical="center"/>
    </xf>
    <xf numFmtId="164" fontId="21" fillId="3" borderId="76" xfId="0" applyNumberFormat="1" applyFont="1" applyFill="1" applyBorder="1" applyAlignment="1">
      <alignment horizontal="right" vertical="top" wrapText="1"/>
    </xf>
    <xf numFmtId="0" fontId="21" fillId="3" borderId="89" xfId="0" applyFont="1" applyFill="1" applyBorder="1" applyAlignment="1">
      <alignment vertical="top" wrapText="1"/>
    </xf>
    <xf numFmtId="0" fontId="21" fillId="3" borderId="32" xfId="0" applyFont="1" applyFill="1" applyBorder="1" applyAlignment="1">
      <alignment vertical="top" wrapText="1"/>
    </xf>
    <xf numFmtId="0" fontId="35" fillId="0" borderId="36" xfId="0" applyFont="1" applyBorder="1"/>
    <xf numFmtId="0" fontId="86" fillId="0" borderId="0" xfId="0" applyFont="1"/>
    <xf numFmtId="0" fontId="47" fillId="0" borderId="1" xfId="0" applyFont="1" applyBorder="1" applyAlignment="1">
      <alignment horizontal="center"/>
    </xf>
    <xf numFmtId="2" fontId="49" fillId="0" borderId="1" xfId="0" applyNumberFormat="1" applyFont="1" applyBorder="1"/>
    <xf numFmtId="0" fontId="29" fillId="0" borderId="0" xfId="0" applyFont="1" applyAlignment="1">
      <alignment horizontal="center"/>
    </xf>
    <xf numFmtId="2" fontId="18" fillId="0" borderId="1" xfId="0" applyNumberFormat="1" applyFont="1" applyBorder="1"/>
    <xf numFmtId="0" fontId="88" fillId="0" borderId="0" xfId="0" applyFont="1"/>
    <xf numFmtId="164" fontId="18" fillId="0" borderId="0" xfId="0" applyNumberFormat="1" applyFont="1"/>
    <xf numFmtId="0" fontId="89" fillId="0" borderId="1" xfId="0" applyFont="1" applyBorder="1"/>
    <xf numFmtId="0" fontId="90" fillId="0" borderId="1" xfId="0" applyFont="1" applyBorder="1"/>
    <xf numFmtId="4" fontId="18" fillId="0" borderId="1" xfId="0" applyNumberFormat="1" applyFont="1" applyBorder="1"/>
    <xf numFmtId="0" fontId="60" fillId="11" borderId="0" xfId="0" applyFont="1" applyFill="1" applyAlignment="1">
      <alignment horizontal="left" vertical="center" readingOrder="1"/>
    </xf>
    <xf numFmtId="0" fontId="60" fillId="11" borderId="0" xfId="0" applyFont="1" applyFill="1" applyAlignment="1">
      <alignment vertical="center" wrapText="1"/>
    </xf>
    <xf numFmtId="0" fontId="41" fillId="11" borderId="0" xfId="0" applyFont="1" applyFill="1"/>
    <xf numFmtId="2" fontId="19" fillId="3" borderId="28" xfId="0" applyNumberFormat="1" applyFont="1" applyFill="1" applyBorder="1" applyAlignment="1">
      <alignment horizontal="right" vertical="top" wrapText="1"/>
    </xf>
    <xf numFmtId="0" fontId="20" fillId="7" borderId="64" xfId="0" applyFont="1" applyFill="1" applyBorder="1" applyAlignment="1">
      <alignment horizontal="center" vertical="center" wrapText="1"/>
    </xf>
    <xf numFmtId="0" fontId="19" fillId="3" borderId="46" xfId="0" applyFont="1" applyFill="1" applyBorder="1" applyAlignment="1">
      <alignment vertical="top" wrapText="1"/>
    </xf>
    <xf numFmtId="0" fontId="21" fillId="3" borderId="81" xfId="0" applyFont="1" applyFill="1" applyBorder="1" applyAlignment="1">
      <alignment vertical="top" wrapText="1"/>
    </xf>
    <xf numFmtId="0" fontId="82" fillId="3" borderId="81" xfId="0" applyFont="1" applyFill="1" applyBorder="1" applyAlignment="1">
      <alignment vertical="top" wrapText="1"/>
    </xf>
    <xf numFmtId="0" fontId="25" fillId="0" borderId="72" xfId="0" applyFont="1" applyBorder="1"/>
    <xf numFmtId="168" fontId="19" fillId="3" borderId="46" xfId="1" applyNumberFormat="1" applyFont="1" applyFill="1" applyBorder="1" applyAlignment="1">
      <alignment horizontal="right" vertical="top" wrapText="1"/>
    </xf>
    <xf numFmtId="168" fontId="21" fillId="3" borderId="94" xfId="1" applyNumberFormat="1" applyFont="1" applyFill="1" applyBorder="1" applyAlignment="1">
      <alignment horizontal="right" vertical="top" wrapText="1"/>
    </xf>
    <xf numFmtId="168" fontId="82" fillId="3" borderId="94" xfId="1" applyNumberFormat="1" applyFont="1" applyFill="1" applyBorder="1" applyAlignment="1">
      <alignment horizontal="right" vertical="top" wrapText="1"/>
    </xf>
    <xf numFmtId="0" fontId="35" fillId="0" borderId="67" xfId="12" applyFont="1" applyBorder="1"/>
    <xf numFmtId="0" fontId="25" fillId="0" borderId="64" xfId="0" applyFont="1" applyBorder="1"/>
    <xf numFmtId="0" fontId="22" fillId="7" borderId="64" xfId="0" applyFont="1" applyFill="1" applyBorder="1" applyAlignment="1">
      <alignment vertical="center" wrapText="1"/>
    </xf>
    <xf numFmtId="0" fontId="19" fillId="3" borderId="97" xfId="0" applyFont="1" applyFill="1" applyBorder="1" applyAlignment="1">
      <alignment vertical="center" wrapText="1"/>
    </xf>
    <xf numFmtId="0" fontId="21" fillId="3" borderId="98" xfId="0" applyFont="1" applyFill="1" applyBorder="1" applyAlignment="1">
      <alignment horizontal="left" vertical="center" wrapText="1" indent="1"/>
    </xf>
    <xf numFmtId="0" fontId="49" fillId="3" borderId="97" xfId="0" applyFont="1" applyFill="1" applyBorder="1" applyAlignment="1">
      <alignment horizontal="left" vertical="center" wrapText="1" indent="1"/>
    </xf>
    <xf numFmtId="0" fontId="21" fillId="3" borderId="97" xfId="0" applyFont="1" applyFill="1" applyBorder="1" applyAlignment="1">
      <alignment horizontal="left" vertical="center" wrapText="1" indent="1"/>
    </xf>
    <xf numFmtId="0" fontId="23" fillId="3" borderId="98" xfId="0" applyFont="1" applyFill="1" applyBorder="1" applyAlignment="1">
      <alignment horizontal="left" vertical="center" wrapText="1" indent="2"/>
    </xf>
    <xf numFmtId="0" fontId="23" fillId="3" borderId="99" xfId="0" applyFont="1" applyFill="1" applyBorder="1" applyAlignment="1">
      <alignment horizontal="left" vertical="center" wrapText="1" indent="2"/>
    </xf>
    <xf numFmtId="0" fontId="21" fillId="3" borderId="64" xfId="0" applyFont="1" applyFill="1" applyBorder="1" applyAlignment="1">
      <alignment horizontal="left" vertical="center" wrapText="1" indent="1"/>
    </xf>
    <xf numFmtId="0" fontId="25" fillId="0" borderId="27" xfId="0" applyFont="1" applyBorder="1"/>
    <xf numFmtId="168" fontId="19" fillId="3" borderId="50" xfId="0" applyNumberFormat="1" applyFont="1" applyFill="1" applyBorder="1" applyAlignment="1">
      <alignment horizontal="right" vertical="top"/>
    </xf>
    <xf numFmtId="168" fontId="23" fillId="3" borderId="17" xfId="0" applyNumberFormat="1" applyFont="1" applyFill="1" applyBorder="1" applyAlignment="1">
      <alignment horizontal="right" vertical="top"/>
    </xf>
    <xf numFmtId="168" fontId="21" fillId="3" borderId="17" xfId="0" applyNumberFormat="1" applyFont="1" applyFill="1" applyBorder="1" applyAlignment="1">
      <alignment horizontal="right" vertical="top"/>
    </xf>
    <xf numFmtId="164" fontId="18" fillId="0" borderId="0" xfId="13" applyNumberFormat="1" applyFont="1"/>
    <xf numFmtId="49" fontId="29" fillId="0" borderId="1" xfId="22" applyNumberFormat="1" applyFont="1" applyBorder="1" applyAlignment="1">
      <alignment horizontal="center" vertical="top" wrapText="1"/>
    </xf>
    <xf numFmtId="0" fontId="18" fillId="0" borderId="1" xfId="13" applyFont="1" applyBorder="1" applyAlignment="1">
      <alignment horizontal="left" vertical="top" wrapText="1"/>
    </xf>
    <xf numFmtId="164" fontId="18" fillId="0" borderId="1" xfId="13" applyNumberFormat="1" applyFont="1" applyBorder="1" applyAlignment="1">
      <alignment vertical="top"/>
    </xf>
    <xf numFmtId="0" fontId="19" fillId="7" borderId="100" xfId="0" applyFont="1" applyFill="1" applyBorder="1" applyAlignment="1">
      <alignment horizontal="center" vertical="center" wrapText="1"/>
    </xf>
    <xf numFmtId="168" fontId="19" fillId="3" borderId="101" xfId="0" applyNumberFormat="1" applyFont="1" applyFill="1" applyBorder="1" applyAlignment="1">
      <alignment horizontal="right" vertical="top" wrapText="1"/>
    </xf>
    <xf numFmtId="168" fontId="21" fillId="3" borderId="102" xfId="0" applyNumberFormat="1" applyFont="1" applyFill="1" applyBorder="1" applyAlignment="1">
      <alignment horizontal="right" vertical="top" wrapText="1"/>
    </xf>
    <xf numFmtId="0" fontId="47" fillId="7" borderId="65" xfId="0" applyFont="1" applyFill="1" applyBorder="1" applyAlignment="1">
      <alignment horizontal="center" vertical="center" wrapText="1"/>
    </xf>
    <xf numFmtId="164" fontId="21" fillId="3" borderId="103" xfId="0" applyNumberFormat="1" applyFont="1" applyFill="1" applyBorder="1" applyAlignment="1">
      <alignment horizontal="right" vertical="top" wrapText="1"/>
    </xf>
    <xf numFmtId="0" fontId="21" fillId="3" borderId="0" xfId="0" applyFont="1" applyFill="1" applyAlignment="1">
      <alignment horizontal="right" vertical="top" wrapText="1"/>
    </xf>
    <xf numFmtId="164" fontId="21" fillId="3" borderId="104" xfId="0" applyNumberFormat="1" applyFont="1" applyFill="1" applyBorder="1" applyAlignment="1">
      <alignment horizontal="right" vertical="top" wrapText="1"/>
    </xf>
    <xf numFmtId="0" fontId="49" fillId="0" borderId="1" xfId="0" applyFont="1" applyBorder="1" applyAlignment="1">
      <alignment horizontal="center"/>
    </xf>
    <xf numFmtId="0" fontId="49" fillId="0" borderId="0" xfId="0" applyFont="1" applyAlignment="1">
      <alignment horizontal="center"/>
    </xf>
    <xf numFmtId="0" fontId="49" fillId="0" borderId="1" xfId="0" applyFont="1" applyBorder="1" applyAlignment="1">
      <alignment horizontal="left"/>
    </xf>
    <xf numFmtId="4" fontId="47" fillId="0" borderId="0" xfId="28" applyNumberFormat="1" applyFont="1"/>
    <xf numFmtId="0" fontId="47" fillId="0" borderId="0" xfId="0" applyFont="1"/>
    <xf numFmtId="0" fontId="47" fillId="0" borderId="1" xfId="0" applyFont="1" applyBorder="1"/>
    <xf numFmtId="0" fontId="87" fillId="0" borderId="0" xfId="0" applyFont="1" applyAlignment="1">
      <alignment horizontal="center"/>
    </xf>
    <xf numFmtId="0" fontId="29" fillId="0" borderId="1" xfId="0" applyFont="1" applyBorder="1"/>
    <xf numFmtId="4" fontId="29" fillId="0" borderId="1" xfId="0" applyNumberFormat="1" applyFont="1" applyBorder="1"/>
    <xf numFmtId="0" fontId="29" fillId="0" borderId="1" xfId="0" applyFont="1" applyBorder="1" applyAlignment="1">
      <alignment horizontal="center" vertical="top" wrapText="1"/>
    </xf>
    <xf numFmtId="0" fontId="18" fillId="0" borderId="1" xfId="0" applyFont="1" applyBorder="1" applyAlignment="1">
      <alignment horizontal="left" indent="1"/>
    </xf>
    <xf numFmtId="4" fontId="19" fillId="10" borderId="41" xfId="0" applyNumberFormat="1" applyFont="1" applyFill="1" applyBorder="1" applyAlignment="1">
      <alignment horizontal="right" vertical="top" wrapText="1"/>
    </xf>
    <xf numFmtId="4" fontId="19" fillId="10" borderId="6" xfId="0" applyNumberFormat="1" applyFont="1" applyFill="1" applyBorder="1" applyAlignment="1">
      <alignment horizontal="right" vertical="top" wrapText="1"/>
    </xf>
    <xf numFmtId="4" fontId="23" fillId="10" borderId="6" xfId="0" applyNumberFormat="1" applyFont="1" applyFill="1" applyBorder="1" applyAlignment="1">
      <alignment horizontal="right" vertical="top" wrapText="1"/>
    </xf>
    <xf numFmtId="0" fontId="48" fillId="0" borderId="0" xfId="0" applyFont="1" applyAlignment="1">
      <alignment wrapText="1"/>
    </xf>
    <xf numFmtId="0" fontId="19" fillId="7" borderId="56" xfId="0" applyFont="1" applyFill="1" applyBorder="1" applyAlignment="1">
      <alignment horizontal="center" vertical="center" wrapText="1"/>
    </xf>
    <xf numFmtId="164" fontId="29" fillId="0" borderId="1" xfId="3" applyNumberFormat="1" applyFont="1" applyBorder="1" applyAlignment="1">
      <alignment horizontal="center" vertical="top"/>
    </xf>
    <xf numFmtId="164" fontId="29" fillId="0" borderId="1" xfId="2" applyNumberFormat="1" applyFont="1" applyBorder="1" applyAlignment="1">
      <alignment horizontal="center" vertical="top"/>
    </xf>
    <xf numFmtId="164" fontId="29" fillId="0" borderId="1" xfId="3" applyNumberFormat="1" applyFont="1" applyBorder="1" applyAlignment="1">
      <alignment horizontal="center" vertical="center"/>
    </xf>
    <xf numFmtId="164" fontId="29" fillId="0" borderId="1" xfId="2" applyNumberFormat="1" applyFont="1" applyBorder="1" applyAlignment="1">
      <alignment horizontal="center" vertical="center"/>
    </xf>
    <xf numFmtId="168" fontId="18" fillId="0" borderId="0" xfId="1" applyNumberFormat="1" applyFont="1" applyBorder="1"/>
    <xf numFmtId="164" fontId="18" fillId="0" borderId="1" xfId="3" applyNumberFormat="1" applyFont="1" applyBorder="1" applyAlignment="1">
      <alignment horizontal="center" vertical="top"/>
    </xf>
    <xf numFmtId="164" fontId="18" fillId="0" borderId="1" xfId="2" applyNumberFormat="1" applyFont="1" applyBorder="1" applyAlignment="1">
      <alignment horizontal="center" vertical="top"/>
    </xf>
    <xf numFmtId="0" fontId="18" fillId="0" borderId="1" xfId="4" applyFont="1" applyBorder="1" applyAlignment="1">
      <alignment horizontal="center" vertical="center"/>
    </xf>
    <xf numFmtId="3" fontId="49" fillId="3" borderId="41" xfId="0" applyNumberFormat="1" applyFont="1" applyFill="1" applyBorder="1" applyAlignment="1">
      <alignment horizontal="right" vertical="top" wrapText="1"/>
    </xf>
    <xf numFmtId="0" fontId="49" fillId="3" borderId="6" xfId="0" applyFont="1" applyFill="1" applyBorder="1" applyAlignment="1">
      <alignment horizontal="right" vertical="top" wrapText="1"/>
    </xf>
    <xf numFmtId="0" fontId="93" fillId="0" borderId="0" xfId="18" applyFont="1" applyAlignment="1">
      <alignment wrapText="1"/>
    </xf>
    <xf numFmtId="164" fontId="18" fillId="0" borderId="1" xfId="0" applyNumberFormat="1" applyFont="1" applyBorder="1" applyAlignment="1">
      <alignment horizontal="right" vertical="top" wrapText="1"/>
    </xf>
    <xf numFmtId="0" fontId="19" fillId="5" borderId="34" xfId="0" applyFont="1" applyFill="1" applyBorder="1" applyAlignment="1">
      <alignment vertical="center" wrapText="1"/>
    </xf>
    <xf numFmtId="0" fontId="49" fillId="5" borderId="34" xfId="0" applyFont="1" applyFill="1" applyBorder="1" applyAlignment="1">
      <alignment horizontal="left" vertical="center" wrapText="1" indent="1"/>
    </xf>
    <xf numFmtId="0" fontId="48" fillId="5" borderId="34" xfId="0" applyFont="1" applyFill="1" applyBorder="1" applyAlignment="1">
      <alignment horizontal="left" vertical="center" wrapText="1" indent="1"/>
    </xf>
    <xf numFmtId="0" fontId="23" fillId="5" borderId="34" xfId="0" applyFont="1" applyFill="1" applyBorder="1" applyAlignment="1">
      <alignment horizontal="left" vertical="center" wrapText="1" indent="1"/>
    </xf>
    <xf numFmtId="164" fontId="19" fillId="3" borderId="41" xfId="0" applyNumberFormat="1" applyFont="1" applyFill="1" applyBorder="1" applyAlignment="1">
      <alignment horizontal="right" vertical="top" wrapText="1"/>
    </xf>
    <xf numFmtId="168" fontId="18" fillId="0" borderId="1" xfId="0" applyNumberFormat="1" applyFont="1" applyBorder="1" applyAlignment="1">
      <alignment horizontal="center" vertical="top"/>
    </xf>
    <xf numFmtId="4" fontId="18" fillId="0" borderId="1" xfId="0" applyNumberFormat="1" applyFont="1" applyBorder="1" applyAlignment="1">
      <alignment horizontal="center" vertical="top"/>
    </xf>
    <xf numFmtId="2" fontId="18" fillId="0" borderId="1" xfId="24" applyNumberFormat="1" applyFont="1" applyBorder="1" applyAlignment="1" applyProtection="1">
      <alignment horizontal="right" vertical="top"/>
      <protection locked="0"/>
    </xf>
    <xf numFmtId="4" fontId="18" fillId="0" borderId="1" xfId="24" applyNumberFormat="1" applyFont="1" applyBorder="1" applyAlignment="1">
      <alignment horizontal="right" vertical="top"/>
    </xf>
    <xf numFmtId="164" fontId="92" fillId="3" borderId="6" xfId="0" applyNumberFormat="1" applyFont="1" applyFill="1" applyBorder="1" applyAlignment="1">
      <alignment horizontal="right" vertical="top" wrapText="1"/>
    </xf>
    <xf numFmtId="164" fontId="19" fillId="3" borderId="7" xfId="0" applyNumberFormat="1" applyFont="1" applyFill="1" applyBorder="1" applyAlignment="1">
      <alignment horizontal="right" vertical="top"/>
    </xf>
    <xf numFmtId="164" fontId="21" fillId="3" borderId="7" xfId="0" applyNumberFormat="1" applyFont="1" applyFill="1" applyBorder="1" applyAlignment="1">
      <alignment horizontal="right" vertical="top"/>
    </xf>
    <xf numFmtId="164" fontId="23" fillId="3" borderId="7" xfId="0" applyNumberFormat="1" applyFont="1" applyFill="1" applyBorder="1" applyAlignment="1">
      <alignment horizontal="right" vertical="top"/>
    </xf>
    <xf numFmtId="164" fontId="42" fillId="3" borderId="41" xfId="0" applyNumberFormat="1" applyFont="1" applyFill="1" applyBorder="1" applyAlignment="1">
      <alignment horizontal="right" vertical="top" wrapText="1"/>
    </xf>
    <xf numFmtId="164" fontId="38" fillId="3" borderId="6" xfId="0" applyNumberFormat="1" applyFont="1" applyFill="1" applyBorder="1" applyAlignment="1">
      <alignment horizontal="right" vertical="top" wrapText="1"/>
    </xf>
    <xf numFmtId="164" fontId="18" fillId="4" borderId="1" xfId="15" applyNumberFormat="1" applyFont="1" applyFill="1" applyBorder="1" applyAlignment="1">
      <alignment vertical="top" wrapText="1"/>
    </xf>
    <xf numFmtId="2" fontId="49" fillId="0" borderId="0" xfId="22" applyNumberFormat="1" applyFont="1"/>
    <xf numFmtId="0" fontId="21" fillId="3" borderId="6" xfId="0" applyFont="1" applyFill="1" applyBorder="1" applyAlignment="1">
      <alignment horizontal="right" vertical="top"/>
    </xf>
    <xf numFmtId="0" fontId="19" fillId="3" borderId="6" xfId="0" applyFont="1" applyFill="1" applyBorder="1" applyAlignment="1">
      <alignment horizontal="right" vertical="top" wrapText="1"/>
    </xf>
    <xf numFmtId="168" fontId="23" fillId="3" borderId="77" xfId="0" applyNumberFormat="1" applyFont="1" applyFill="1" applyBorder="1" applyAlignment="1">
      <alignment horizontal="right" vertical="top" wrapText="1"/>
    </xf>
    <xf numFmtId="168" fontId="21" fillId="3" borderId="76" xfId="0" applyNumberFormat="1" applyFont="1" applyFill="1" applyBorder="1" applyAlignment="1">
      <alignment horizontal="right" vertical="top" wrapText="1"/>
    </xf>
    <xf numFmtId="168" fontId="19" fillId="3" borderId="77" xfId="0" applyNumberFormat="1" applyFont="1" applyFill="1" applyBorder="1" applyAlignment="1">
      <alignment horizontal="right" vertical="top" wrapText="1"/>
    </xf>
    <xf numFmtId="168" fontId="19" fillId="3" borderId="76" xfId="0" applyNumberFormat="1" applyFont="1" applyFill="1" applyBorder="1" applyAlignment="1">
      <alignment horizontal="right" vertical="top" wrapText="1"/>
    </xf>
    <xf numFmtId="168" fontId="19" fillId="3" borderId="109" xfId="0" applyNumberFormat="1" applyFont="1" applyFill="1" applyBorder="1" applyAlignment="1">
      <alignment horizontal="right" vertical="top" wrapText="1"/>
    </xf>
    <xf numFmtId="2" fontId="19" fillId="3" borderId="48" xfId="0" applyNumberFormat="1" applyFont="1" applyFill="1" applyBorder="1" applyAlignment="1">
      <alignment horizontal="right" vertical="top" wrapText="1"/>
    </xf>
    <xf numFmtId="2" fontId="21" fillId="3" borderId="17" xfId="0" applyNumberFormat="1" applyFont="1" applyFill="1" applyBorder="1" applyAlignment="1">
      <alignment horizontal="right" vertical="top" wrapText="1"/>
    </xf>
    <xf numFmtId="2" fontId="19" fillId="3" borderId="50" xfId="0" applyNumberFormat="1" applyFont="1" applyFill="1" applyBorder="1" applyAlignment="1">
      <alignment horizontal="right" vertical="top" wrapText="1"/>
    </xf>
    <xf numFmtId="2" fontId="23" fillId="3" borderId="17" xfId="0" applyNumberFormat="1" applyFont="1" applyFill="1" applyBorder="1" applyAlignment="1">
      <alignment horizontal="right" vertical="top" wrapText="1"/>
    </xf>
    <xf numFmtId="2" fontId="23" fillId="3" borderId="50" xfId="0" applyNumberFormat="1" applyFont="1" applyFill="1" applyBorder="1" applyAlignment="1">
      <alignment horizontal="right" vertical="top" wrapText="1"/>
    </xf>
    <xf numFmtId="2" fontId="23" fillId="3" borderId="41" xfId="0" applyNumberFormat="1" applyFont="1" applyFill="1" applyBorder="1" applyAlignment="1">
      <alignment horizontal="right" vertical="top" wrapText="1"/>
    </xf>
    <xf numFmtId="2" fontId="19" fillId="3" borderId="17" xfId="0" applyNumberFormat="1" applyFont="1" applyFill="1" applyBorder="1" applyAlignment="1">
      <alignment horizontal="right" vertical="top" wrapText="1"/>
    </xf>
    <xf numFmtId="2" fontId="19" fillId="3" borderId="45" xfId="0" applyNumberFormat="1" applyFont="1" applyFill="1" applyBorder="1" applyAlignment="1">
      <alignment horizontal="right" vertical="top" wrapText="1"/>
    </xf>
    <xf numFmtId="2" fontId="19" fillId="3" borderId="0" xfId="0" applyNumberFormat="1" applyFont="1" applyFill="1" applyAlignment="1">
      <alignment horizontal="right" vertical="top" wrapText="1"/>
    </xf>
    <xf numFmtId="4" fontId="49" fillId="0" borderId="1" xfId="0" applyNumberFormat="1" applyFont="1" applyBorder="1" applyAlignment="1">
      <alignment horizontal="center" vertical="top"/>
    </xf>
    <xf numFmtId="4" fontId="49" fillId="0" borderId="1" xfId="0" applyNumberFormat="1" applyFont="1" applyBorder="1" applyAlignment="1">
      <alignment vertical="top" wrapText="1"/>
    </xf>
    <xf numFmtId="0" fontId="19" fillId="3" borderId="41" xfId="0" applyFont="1" applyFill="1" applyBorder="1" applyAlignment="1">
      <alignment horizontal="right" vertical="top"/>
    </xf>
    <xf numFmtId="0" fontId="19" fillId="3" borderId="6" xfId="0" applyFont="1" applyFill="1" applyBorder="1" applyAlignment="1">
      <alignment horizontal="right" vertical="top"/>
    </xf>
    <xf numFmtId="0" fontId="49" fillId="0" borderId="2" xfId="18" applyFont="1" applyBorder="1" applyAlignment="1">
      <alignment vertical="top" wrapText="1"/>
    </xf>
    <xf numFmtId="0" fontId="18" fillId="0" borderId="1" xfId="15" applyFont="1" applyBorder="1" applyAlignment="1">
      <alignment wrapText="1"/>
    </xf>
    <xf numFmtId="0" fontId="18" fillId="0" borderId="3" xfId="4" applyFont="1" applyBorder="1"/>
    <xf numFmtId="0" fontId="47" fillId="8" borderId="81" xfId="0" applyFont="1" applyFill="1" applyBorder="1" applyAlignment="1">
      <alignment horizontal="center" vertical="center" wrapText="1"/>
    </xf>
    <xf numFmtId="3" fontId="21" fillId="3" borderId="92" xfId="0" applyNumberFormat="1" applyFont="1" applyFill="1" applyBorder="1" applyAlignment="1">
      <alignment horizontal="right" vertical="top" wrapText="1"/>
    </xf>
    <xf numFmtId="3" fontId="21" fillId="3" borderId="81" xfId="0" applyNumberFormat="1" applyFont="1" applyFill="1" applyBorder="1" applyAlignment="1">
      <alignment horizontal="right" vertical="top" wrapText="1"/>
    </xf>
    <xf numFmtId="164" fontId="21" fillId="3" borderId="81" xfId="0" applyNumberFormat="1" applyFont="1" applyFill="1" applyBorder="1" applyAlignment="1">
      <alignment horizontal="right" vertical="top" wrapText="1"/>
    </xf>
    <xf numFmtId="0" fontId="21" fillId="3" borderId="81" xfId="0" applyFont="1" applyFill="1" applyBorder="1" applyAlignment="1">
      <alignment horizontal="right" vertical="top" wrapText="1"/>
    </xf>
    <xf numFmtId="0" fontId="21" fillId="3" borderId="97" xfId="0" applyFont="1" applyFill="1" applyBorder="1" applyAlignment="1">
      <alignment vertical="top" wrapText="1"/>
    </xf>
    <xf numFmtId="164" fontId="21" fillId="3" borderId="64" xfId="0" applyNumberFormat="1" applyFont="1" applyFill="1" applyBorder="1" applyAlignment="1">
      <alignment horizontal="right" vertical="top" wrapText="1"/>
    </xf>
    <xf numFmtId="0" fontId="39" fillId="0" borderId="28" xfId="0" applyFont="1" applyBorder="1"/>
    <xf numFmtId="164" fontId="49" fillId="3" borderId="6" xfId="0" applyNumberFormat="1" applyFont="1" applyFill="1" applyBorder="1" applyAlignment="1">
      <alignment horizontal="right" vertical="top" wrapText="1"/>
    </xf>
    <xf numFmtId="0" fontId="49" fillId="3" borderId="32" xfId="0" applyFont="1" applyFill="1" applyBorder="1" applyAlignment="1">
      <alignment vertical="top" wrapText="1"/>
    </xf>
    <xf numFmtId="164" fontId="49" fillId="3" borderId="0" xfId="0" applyNumberFormat="1" applyFont="1" applyFill="1" applyAlignment="1">
      <alignment horizontal="right" vertical="top" wrapText="1"/>
    </xf>
    <xf numFmtId="168" fontId="35" fillId="0" borderId="0" xfId="1" applyNumberFormat="1" applyFont="1"/>
    <xf numFmtId="168" fontId="35" fillId="0" borderId="90" xfId="1" applyNumberFormat="1" applyFont="1" applyBorder="1"/>
    <xf numFmtId="164" fontId="21" fillId="3" borderId="97" xfId="0" applyNumberFormat="1" applyFont="1" applyFill="1" applyBorder="1" applyAlignment="1">
      <alignment vertical="top" wrapText="1"/>
    </xf>
    <xf numFmtId="2" fontId="23" fillId="10" borderId="6" xfId="0" applyNumberFormat="1" applyFont="1" applyFill="1" applyBorder="1" applyAlignment="1">
      <alignment horizontal="right" vertical="top" wrapText="1"/>
    </xf>
    <xf numFmtId="0" fontId="47" fillId="7" borderId="0" xfId="0" applyFont="1" applyFill="1" applyAlignment="1">
      <alignment horizontal="center" vertical="center" wrapText="1"/>
    </xf>
    <xf numFmtId="2" fontId="18" fillId="0" borderId="1" xfId="12" applyNumberFormat="1" applyFont="1" applyBorder="1" applyAlignment="1">
      <alignment vertical="top"/>
    </xf>
    <xf numFmtId="0" fontId="58" fillId="0" borderId="0" xfId="0" applyFont="1" applyAlignment="1">
      <alignment horizontal="left" vertical="top" wrapText="1"/>
    </xf>
    <xf numFmtId="0" fontId="80" fillId="0" borderId="0" xfId="0" applyFont="1" applyAlignment="1">
      <alignment horizontal="left" vertical="top" wrapText="1"/>
    </xf>
    <xf numFmtId="2" fontId="23" fillId="3" borderId="111" xfId="0" applyNumberFormat="1" applyFont="1" applyFill="1" applyBorder="1" applyAlignment="1">
      <alignment horizontal="right" vertical="top"/>
    </xf>
    <xf numFmtId="2" fontId="23" fillId="3" borderId="112" xfId="0" applyNumberFormat="1" applyFont="1" applyFill="1" applyBorder="1" applyAlignment="1">
      <alignment horizontal="right" vertical="top"/>
    </xf>
    <xf numFmtId="0" fontId="19" fillId="6" borderId="113" xfId="0" applyFont="1" applyFill="1" applyBorder="1" applyAlignment="1">
      <alignment horizontal="center" vertical="center" wrapText="1"/>
    </xf>
    <xf numFmtId="0" fontId="21" fillId="3" borderId="17" xfId="0" applyFont="1" applyFill="1" applyBorder="1" applyAlignment="1">
      <alignment horizontal="right" vertical="top"/>
    </xf>
    <xf numFmtId="0" fontId="21" fillId="3" borderId="45" xfId="0" applyFont="1" applyFill="1" applyBorder="1" applyAlignment="1">
      <alignment horizontal="right" vertical="top"/>
    </xf>
    <xf numFmtId="0" fontId="19" fillId="3" borderId="50" xfId="0" applyFont="1" applyFill="1" applyBorder="1" applyAlignment="1">
      <alignment horizontal="right" vertical="top"/>
    </xf>
    <xf numFmtId="0" fontId="22" fillId="3" borderId="6" xfId="0" applyFont="1" applyFill="1" applyBorder="1" applyAlignment="1">
      <alignment horizontal="right" vertical="top"/>
    </xf>
    <xf numFmtId="0" fontId="22" fillId="3" borderId="6" xfId="0" applyFont="1" applyFill="1" applyBorder="1" applyAlignment="1">
      <alignment horizontal="right" vertical="top" wrapText="1"/>
    </xf>
    <xf numFmtId="0" fontId="21" fillId="3" borderId="0" xfId="0" applyFont="1" applyFill="1" applyAlignment="1">
      <alignment horizontal="right" vertical="top"/>
    </xf>
    <xf numFmtId="0" fontId="22" fillId="3" borderId="0" xfId="0" applyFont="1" applyFill="1" applyAlignment="1">
      <alignment horizontal="right" vertical="top"/>
    </xf>
    <xf numFmtId="164" fontId="19" fillId="3" borderId="101" xfId="0" applyNumberFormat="1" applyFont="1" applyFill="1" applyBorder="1" applyAlignment="1">
      <alignment horizontal="right" vertical="top" wrapText="1"/>
    </xf>
    <xf numFmtId="164" fontId="21" fillId="3" borderId="102" xfId="0" applyNumberFormat="1" applyFont="1" applyFill="1" applyBorder="1" applyAlignment="1">
      <alignment horizontal="right" vertical="top" wrapText="1"/>
    </xf>
    <xf numFmtId="164" fontId="21" fillId="3" borderId="41" xfId="0" applyNumberFormat="1" applyFont="1" applyFill="1" applyBorder="1" applyAlignment="1">
      <alignment horizontal="right" vertical="top" wrapText="1"/>
    </xf>
    <xf numFmtId="0" fontId="21" fillId="3" borderId="7" xfId="0" applyFont="1" applyFill="1" applyBorder="1" applyAlignment="1">
      <alignment horizontal="right" vertical="top" wrapText="1"/>
    </xf>
    <xf numFmtId="0" fontId="19" fillId="7" borderId="114"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3" borderId="6" xfId="0" applyFont="1" applyFill="1" applyBorder="1" applyAlignment="1">
      <alignment horizontal="left" vertical="center" wrapText="1" indent="1"/>
    </xf>
    <xf numFmtId="168" fontId="47" fillId="3" borderId="77" xfId="1" applyNumberFormat="1" applyFont="1" applyFill="1" applyBorder="1" applyAlignment="1">
      <alignment horizontal="right" vertical="top" wrapText="1"/>
    </xf>
    <xf numFmtId="168" fontId="49" fillId="3" borderId="76" xfId="1" applyNumberFormat="1" applyFont="1" applyFill="1" applyBorder="1" applyAlignment="1">
      <alignment horizontal="right" vertical="top" wrapText="1"/>
    </xf>
    <xf numFmtId="168" fontId="47" fillId="3" borderId="76" xfId="1" applyNumberFormat="1" applyFont="1" applyFill="1" applyBorder="1" applyAlignment="1">
      <alignment horizontal="right" vertical="top" wrapText="1"/>
    </xf>
    <xf numFmtId="2" fontId="21" fillId="3" borderId="50" xfId="0" applyNumberFormat="1" applyFont="1" applyFill="1" applyBorder="1" applyAlignment="1">
      <alignment horizontal="right" vertical="top" wrapText="1"/>
    </xf>
    <xf numFmtId="2" fontId="21" fillId="3" borderId="41" xfId="0" applyNumberFormat="1" applyFont="1" applyFill="1" applyBorder="1" applyAlignment="1">
      <alignment horizontal="right" vertical="top" wrapText="1"/>
    </xf>
    <xf numFmtId="0" fontId="69" fillId="0" borderId="0" xfId="0" applyFont="1" applyAlignment="1">
      <alignment vertical="top" wrapText="1"/>
    </xf>
    <xf numFmtId="0" fontId="69" fillId="0" borderId="0" xfId="0" applyFont="1" applyAlignment="1">
      <alignment horizontal="left" vertical="top"/>
    </xf>
    <xf numFmtId="0" fontId="94" fillId="0" borderId="0" xfId="0" applyFont="1" applyAlignment="1">
      <alignment horizontal="left" vertical="center"/>
    </xf>
    <xf numFmtId="0" fontId="29" fillId="0" borderId="0" xfId="0" applyFont="1"/>
    <xf numFmtId="0" fontId="40" fillId="0" borderId="1" xfId="0" applyFont="1" applyBorder="1" applyAlignment="1">
      <alignment horizontal="center"/>
    </xf>
    <xf numFmtId="0" fontId="40" fillId="0" borderId="0" xfId="0" applyFont="1" applyAlignment="1">
      <alignment horizontal="center"/>
    </xf>
    <xf numFmtId="2" fontId="63" fillId="0" borderId="0" xfId="0" applyNumberFormat="1" applyFont="1" applyAlignment="1">
      <alignment horizontal="center"/>
    </xf>
    <xf numFmtId="2" fontId="64" fillId="0" borderId="0" xfId="0" applyNumberFormat="1" applyFont="1"/>
    <xf numFmtId="2" fontId="29" fillId="0" borderId="1" xfId="0" applyNumberFormat="1" applyFont="1" applyBorder="1"/>
    <xf numFmtId="164" fontId="22" fillId="3" borderId="17" xfId="0" applyNumberFormat="1" applyFont="1" applyFill="1" applyBorder="1" applyAlignment="1">
      <alignment horizontal="right" vertical="top" wrapText="1"/>
    </xf>
    <xf numFmtId="0" fontId="18" fillId="0" borderId="0" xfId="29" applyFont="1"/>
    <xf numFmtId="0" fontId="39" fillId="0" borderId="0" xfId="29" applyFont="1"/>
    <xf numFmtId="0" fontId="69" fillId="0" borderId="0" xfId="29" applyFont="1"/>
    <xf numFmtId="0" fontId="28" fillId="0" borderId="0" xfId="29" applyFont="1"/>
    <xf numFmtId="0" fontId="18" fillId="5" borderId="0" xfId="29" applyFont="1" applyFill="1"/>
    <xf numFmtId="164" fontId="39" fillId="0" borderId="0" xfId="29" applyNumberFormat="1" applyFont="1"/>
    <xf numFmtId="164" fontId="18" fillId="0" borderId="0" xfId="29" applyNumberFormat="1" applyFont="1"/>
    <xf numFmtId="4" fontId="18" fillId="0" borderId="0" xfId="29" applyNumberFormat="1" applyFont="1"/>
    <xf numFmtId="0" fontId="18" fillId="0" borderId="1" xfId="29" applyFont="1" applyBorder="1"/>
    <xf numFmtId="1" fontId="88" fillId="0" borderId="0" xfId="29" applyNumberFormat="1" applyFont="1"/>
    <xf numFmtId="0" fontId="18" fillId="0" borderId="1" xfId="29" applyFont="1" applyBorder="1" applyAlignment="1">
      <alignment wrapText="1"/>
    </xf>
    <xf numFmtId="2" fontId="18" fillId="0" borderId="0" xfId="29" applyNumberFormat="1" applyFont="1"/>
    <xf numFmtId="1" fontId="18" fillId="0" borderId="0" xfId="29" applyNumberFormat="1" applyFont="1"/>
    <xf numFmtId="171" fontId="18" fillId="0" borderId="0" xfId="29" applyNumberFormat="1" applyFont="1"/>
    <xf numFmtId="168" fontId="35" fillId="0" borderId="0" xfId="12" applyNumberFormat="1" applyFont="1"/>
    <xf numFmtId="2" fontId="29" fillId="0" borderId="1" xfId="13" applyNumberFormat="1" applyFont="1" applyBorder="1" applyAlignment="1">
      <alignment vertical="top" wrapText="1"/>
    </xf>
    <xf numFmtId="0" fontId="23" fillId="3" borderId="41" xfId="0" applyFont="1" applyFill="1" applyBorder="1" applyAlignment="1">
      <alignment horizontal="right" vertical="top" wrapText="1"/>
    </xf>
    <xf numFmtId="2" fontId="19" fillId="3" borderId="107" xfId="0" applyNumberFormat="1" applyFont="1" applyFill="1" applyBorder="1" applyAlignment="1">
      <alignment horizontal="right" vertical="top" wrapText="1"/>
    </xf>
    <xf numFmtId="2" fontId="21" fillId="3" borderId="108" xfId="0" applyNumberFormat="1" applyFont="1" applyFill="1" applyBorder="1" applyAlignment="1">
      <alignment horizontal="right" vertical="top" wrapText="1"/>
    </xf>
    <xf numFmtId="164" fontId="19" fillId="3" borderId="41" xfId="0" applyNumberFormat="1" applyFont="1" applyFill="1" applyBorder="1" applyAlignment="1">
      <alignment horizontal="right" vertical="top"/>
    </xf>
    <xf numFmtId="164" fontId="19" fillId="3" borderId="107" xfId="0" applyNumberFormat="1" applyFont="1" applyFill="1" applyBorder="1" applyAlignment="1">
      <alignment horizontal="right" vertical="top" wrapText="1"/>
    </xf>
    <xf numFmtId="164" fontId="21" fillId="3" borderId="6" xfId="0" applyNumberFormat="1" applyFont="1" applyFill="1" applyBorder="1" applyAlignment="1">
      <alignment horizontal="right" vertical="top"/>
    </xf>
    <xf numFmtId="164" fontId="21" fillId="3" borderId="108" xfId="0" applyNumberFormat="1" applyFont="1" applyFill="1" applyBorder="1" applyAlignment="1">
      <alignment horizontal="right" vertical="top" wrapText="1"/>
    </xf>
    <xf numFmtId="2" fontId="19" fillId="3" borderId="41" xfId="0" applyNumberFormat="1" applyFont="1" applyFill="1" applyBorder="1" applyAlignment="1">
      <alignment horizontal="right" vertical="top"/>
    </xf>
    <xf numFmtId="2" fontId="19" fillId="3" borderId="6" xfId="0" applyNumberFormat="1" applyFont="1" applyFill="1" applyBorder="1" applyAlignment="1">
      <alignment horizontal="right" vertical="top"/>
    </xf>
    <xf numFmtId="0" fontId="47" fillId="3" borderId="73" xfId="0" applyFont="1" applyFill="1" applyBorder="1" applyAlignment="1">
      <alignment vertical="top" wrapText="1"/>
    </xf>
    <xf numFmtId="164" fontId="22" fillId="0" borderId="0" xfId="0" applyNumberFormat="1" applyFont="1"/>
    <xf numFmtId="0" fontId="23" fillId="3" borderId="50" xfId="0" applyFont="1" applyFill="1" applyBorder="1" applyAlignment="1">
      <alignment horizontal="right" vertical="top" wrapText="1"/>
    </xf>
    <xf numFmtId="4" fontId="19" fillId="3" borderId="41" xfId="0" applyNumberFormat="1" applyFont="1" applyFill="1" applyBorder="1" applyAlignment="1">
      <alignment horizontal="right" vertical="top" wrapText="1"/>
    </xf>
    <xf numFmtId="4" fontId="19" fillId="3" borderId="31" xfId="0" applyNumberFormat="1" applyFont="1" applyFill="1" applyBorder="1" applyAlignment="1">
      <alignment horizontal="right" vertical="top" wrapText="1"/>
    </xf>
    <xf numFmtId="4" fontId="21" fillId="3" borderId="6" xfId="0" applyNumberFormat="1" applyFont="1" applyFill="1" applyBorder="1" applyAlignment="1">
      <alignment horizontal="right" vertical="top"/>
    </xf>
    <xf numFmtId="4" fontId="21" fillId="3" borderId="6" xfId="0" applyNumberFormat="1" applyFont="1" applyFill="1" applyBorder="1" applyAlignment="1">
      <alignment horizontal="right" vertical="top" wrapText="1"/>
    </xf>
    <xf numFmtId="4" fontId="21" fillId="3" borderId="31" xfId="0" applyNumberFormat="1" applyFont="1" applyFill="1" applyBorder="1" applyAlignment="1">
      <alignment horizontal="right" vertical="top" wrapText="1"/>
    </xf>
    <xf numFmtId="4" fontId="23" fillId="3" borderId="41" xfId="0" applyNumberFormat="1" applyFont="1" applyFill="1" applyBorder="1" applyAlignment="1">
      <alignment horizontal="right" vertical="top" wrapText="1"/>
    </xf>
    <xf numFmtId="4" fontId="23" fillId="3" borderId="31" xfId="0" applyNumberFormat="1" applyFont="1" applyFill="1" applyBorder="1" applyAlignment="1">
      <alignment horizontal="right" vertical="top" wrapText="1"/>
    </xf>
    <xf numFmtId="4" fontId="23" fillId="3" borderId="6" xfId="0" applyNumberFormat="1" applyFont="1" applyFill="1" applyBorder="1" applyAlignment="1">
      <alignment horizontal="right" vertical="top" wrapText="1"/>
    </xf>
    <xf numFmtId="4" fontId="23" fillId="3" borderId="6" xfId="0" applyNumberFormat="1" applyFont="1" applyFill="1" applyBorder="1" applyAlignment="1">
      <alignment horizontal="right" vertical="top"/>
    </xf>
    <xf numFmtId="2" fontId="19" fillId="3" borderId="0" xfId="0" applyNumberFormat="1" applyFont="1" applyFill="1" applyAlignment="1">
      <alignment horizontal="right" vertical="top"/>
    </xf>
    <xf numFmtId="164" fontId="95" fillId="4" borderId="1" xfId="1" applyNumberFormat="1" applyFont="1" applyFill="1" applyBorder="1" applyAlignment="1">
      <alignment vertical="top"/>
    </xf>
    <xf numFmtId="0" fontId="43" fillId="0" borderId="0" xfId="0" applyFont="1" applyAlignment="1">
      <alignment horizontal="left" vertical="center" wrapText="1"/>
    </xf>
    <xf numFmtId="0" fontId="26" fillId="0" borderId="0" xfId="0" applyFont="1" applyAlignment="1">
      <alignment horizontal="left" vertical="top"/>
    </xf>
    <xf numFmtId="0" fontId="28" fillId="0" borderId="0" xfId="0" applyFont="1" applyAlignment="1">
      <alignment horizontal="left" vertical="top"/>
    </xf>
    <xf numFmtId="0" fontId="37" fillId="0" borderId="0" xfId="0" applyFont="1"/>
    <xf numFmtId="0" fontId="28" fillId="0" borderId="0" xfId="0" applyFont="1" applyAlignment="1">
      <alignment vertical="top" wrapText="1"/>
    </xf>
    <xf numFmtId="0" fontId="28" fillId="0" borderId="0" xfId="0" applyFont="1" applyAlignment="1">
      <alignment horizontal="left" vertical="center"/>
    </xf>
    <xf numFmtId="0" fontId="42" fillId="6" borderId="30" xfId="0" applyFont="1" applyFill="1" applyBorder="1" applyAlignment="1">
      <alignment horizontal="center" vertical="center" wrapText="1"/>
    </xf>
    <xf numFmtId="0" fontId="42" fillId="6" borderId="28" xfId="0" applyFont="1" applyFill="1" applyBorder="1" applyAlignment="1">
      <alignment horizontal="center" vertical="center" wrapText="1"/>
    </xf>
    <xf numFmtId="0" fontId="29" fillId="0" borderId="1" xfId="0" applyFont="1" applyBorder="1" applyAlignment="1">
      <alignment horizontal="center"/>
    </xf>
    <xf numFmtId="0" fontId="18" fillId="0" borderId="0" xfId="0" applyFont="1" applyAlignment="1">
      <alignment vertical="top" wrapText="1"/>
    </xf>
    <xf numFmtId="0" fontId="18" fillId="0" borderId="0" xfId="0" applyFont="1" applyAlignment="1">
      <alignment vertical="top"/>
    </xf>
    <xf numFmtId="0" fontId="19" fillId="6" borderId="13" xfId="0" applyFont="1" applyFill="1" applyBorder="1" applyAlignment="1">
      <alignment horizontal="center" vertical="center" wrapText="1"/>
    </xf>
    <xf numFmtId="0" fontId="44" fillId="0" borderId="0" xfId="0" applyFont="1" applyAlignment="1">
      <alignment horizontal="left" vertical="center" wrapText="1"/>
    </xf>
    <xf numFmtId="0" fontId="32" fillId="5" borderId="0" xfId="29" applyFont="1" applyFill="1" applyAlignment="1">
      <alignment horizontal="center"/>
    </xf>
    <xf numFmtId="0" fontId="32" fillId="5" borderId="0" xfId="12" applyFont="1" applyFill="1" applyAlignment="1">
      <alignment horizontal="center"/>
    </xf>
    <xf numFmtId="0" fontId="18" fillId="0" borderId="42" xfId="0" applyFont="1" applyBorder="1" applyAlignment="1">
      <alignment horizontal="center" vertical="top" wrapText="1"/>
    </xf>
    <xf numFmtId="0" fontId="18" fillId="0" borderId="1" xfId="0" applyFont="1" applyBorder="1" applyAlignment="1">
      <alignment horizontal="center" vertical="top" wrapText="1"/>
    </xf>
    <xf numFmtId="0" fontId="19" fillId="7" borderId="13"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27" xfId="0" applyFont="1" applyFill="1" applyBorder="1" applyAlignment="1">
      <alignment horizontal="center" vertical="center" wrapText="1"/>
    </xf>
    <xf numFmtId="0" fontId="25" fillId="0" borderId="0" xfId="0" applyFont="1"/>
    <xf numFmtId="0" fontId="19" fillId="6" borderId="27" xfId="0" applyFont="1" applyFill="1" applyBorder="1" applyAlignment="1">
      <alignment horizontal="center" vertical="center" wrapText="1"/>
    </xf>
    <xf numFmtId="0" fontId="29" fillId="0" borderId="10" xfId="13" applyFont="1" applyBorder="1" applyAlignment="1">
      <alignment horizontal="center" wrapText="1"/>
    </xf>
    <xf numFmtId="0" fontId="29" fillId="0" borderId="10" xfId="13" applyFont="1" applyBorder="1" applyAlignment="1">
      <alignment horizontal="center"/>
    </xf>
    <xf numFmtId="0" fontId="43" fillId="0" borderId="0" xfId="13" applyFont="1" applyAlignment="1">
      <alignment horizontal="left" vertical="center" wrapText="1"/>
    </xf>
    <xf numFmtId="0" fontId="19" fillId="7" borderId="9"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9" fillId="7" borderId="56"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43" xfId="0" applyFont="1" applyFill="1" applyBorder="1" applyAlignment="1">
      <alignment horizontal="center" vertical="center" wrapText="1"/>
    </xf>
    <xf numFmtId="164" fontId="23" fillId="3" borderId="115" xfId="0" applyNumberFormat="1" applyFont="1" applyFill="1" applyBorder="1" applyAlignment="1">
      <alignment horizontal="right" vertical="top"/>
    </xf>
    <xf numFmtId="164" fontId="23" fillId="3" borderId="116" xfId="0" applyNumberFormat="1" applyFont="1" applyFill="1" applyBorder="1" applyAlignment="1">
      <alignment horizontal="right" vertical="top"/>
    </xf>
    <xf numFmtId="164" fontId="23" fillId="3" borderId="116" xfId="0" applyNumberFormat="1" applyFont="1" applyFill="1" applyBorder="1" applyAlignment="1">
      <alignment horizontal="right" vertical="top" wrapText="1"/>
    </xf>
    <xf numFmtId="0" fontId="70" fillId="0" borderId="0" xfId="0" applyFont="1" applyAlignment="1">
      <alignment vertical="top"/>
    </xf>
    <xf numFmtId="0" fontId="96" fillId="0" borderId="0" xfId="0" applyFont="1"/>
    <xf numFmtId="0" fontId="46" fillId="0" borderId="0" xfId="0" applyFont="1" applyAlignment="1">
      <alignment vertical="top"/>
    </xf>
    <xf numFmtId="0" fontId="18" fillId="0" borderId="0" xfId="2" applyFont="1"/>
    <xf numFmtId="164" fontId="97" fillId="0" borderId="1" xfId="3" applyNumberFormat="1" applyFont="1" applyBorder="1" applyAlignment="1">
      <alignment horizontal="center" vertical="top"/>
    </xf>
    <xf numFmtId="164" fontId="97" fillId="0" borderId="1" xfId="2" applyNumberFormat="1" applyFont="1" applyBorder="1" applyAlignment="1">
      <alignment horizontal="center" vertical="top"/>
    </xf>
    <xf numFmtId="0" fontId="97" fillId="0" borderId="1" xfId="2" applyFont="1" applyBorder="1" applyAlignment="1">
      <alignment horizontal="center"/>
    </xf>
    <xf numFmtId="0" fontId="98" fillId="0" borderId="0" xfId="2" applyFont="1"/>
    <xf numFmtId="164" fontId="18" fillId="0" borderId="1" xfId="2" applyNumberFormat="1" applyFont="1" applyBorder="1"/>
    <xf numFmtId="169" fontId="18" fillId="0" borderId="0" xfId="2" applyNumberFormat="1" applyFont="1"/>
    <xf numFmtId="164" fontId="18" fillId="0" borderId="0" xfId="2" applyNumberFormat="1" applyFont="1"/>
    <xf numFmtId="164" fontId="18" fillId="0" borderId="1" xfId="2" applyNumberFormat="1" applyFont="1" applyBorder="1" applyAlignment="1">
      <alignment vertical="center"/>
    </xf>
    <xf numFmtId="0" fontId="18" fillId="0" borderId="1" xfId="2" applyFont="1" applyBorder="1" applyAlignment="1">
      <alignment vertical="center"/>
    </xf>
    <xf numFmtId="3" fontId="22" fillId="0" borderId="0" xfId="0" applyNumberFormat="1" applyFont="1"/>
    <xf numFmtId="0" fontId="22" fillId="0" borderId="91" xfId="0" applyFont="1" applyBorder="1"/>
    <xf numFmtId="0" fontId="41" fillId="0" borderId="0" xfId="4" applyFont="1" applyAlignment="1">
      <alignment horizontal="left" vertical="top" wrapText="1"/>
    </xf>
    <xf numFmtId="164" fontId="18" fillId="0" borderId="0" xfId="4" applyNumberFormat="1" applyFont="1"/>
    <xf numFmtId="172" fontId="18" fillId="0" borderId="0" xfId="4" applyNumberFormat="1" applyFont="1"/>
    <xf numFmtId="0" fontId="99" fillId="0" borderId="1" xfId="4" applyFont="1" applyBorder="1" applyAlignment="1">
      <alignment horizontal="center"/>
    </xf>
    <xf numFmtId="49" fontId="100" fillId="0" borderId="1" xfId="4" applyNumberFormat="1" applyFont="1" applyBorder="1" applyAlignment="1">
      <alignment horizontal="center" vertical="top"/>
    </xf>
    <xf numFmtId="0" fontId="99" fillId="0" borderId="0" xfId="4" applyFont="1"/>
    <xf numFmtId="0" fontId="18" fillId="0" borderId="1" xfId="0" applyFont="1" applyBorder="1" applyAlignment="1">
      <alignment wrapText="1"/>
    </xf>
    <xf numFmtId="164" fontId="18" fillId="0" borderId="1" xfId="5" applyNumberFormat="1" applyFont="1" applyFill="1" applyBorder="1" applyAlignment="1">
      <alignment horizontal="right" vertical="top" wrapText="1"/>
    </xf>
    <xf numFmtId="169" fontId="18" fillId="0" borderId="0" xfId="4" applyNumberFormat="1" applyFont="1"/>
    <xf numFmtId="0" fontId="35" fillId="0" borderId="0" xfId="25" applyFont="1"/>
    <xf numFmtId="164" fontId="42" fillId="3" borderId="50" xfId="0" applyNumberFormat="1" applyFont="1" applyFill="1" applyBorder="1" applyAlignment="1">
      <alignment horizontal="right" vertical="top" wrapText="1"/>
    </xf>
    <xf numFmtId="164" fontId="42" fillId="3" borderId="51" xfId="0" applyNumberFormat="1" applyFont="1" applyFill="1" applyBorder="1" applyAlignment="1">
      <alignment horizontal="right" vertical="top" wrapText="1"/>
    </xf>
    <xf numFmtId="164" fontId="42" fillId="3" borderId="23" xfId="0" applyNumberFormat="1" applyFont="1" applyFill="1" applyBorder="1" applyAlignment="1">
      <alignment horizontal="right" vertical="top" wrapText="1"/>
    </xf>
    <xf numFmtId="164" fontId="42" fillId="3" borderId="24" xfId="0" applyNumberFormat="1" applyFont="1" applyFill="1" applyBorder="1" applyAlignment="1">
      <alignment horizontal="right" vertical="top" wrapText="1"/>
    </xf>
    <xf numFmtId="164" fontId="42" fillId="3" borderId="43" xfId="0" applyNumberFormat="1" applyFont="1" applyFill="1" applyBorder="1" applyAlignment="1">
      <alignment horizontal="right" vertical="top" wrapText="1"/>
    </xf>
    <xf numFmtId="0" fontId="42" fillId="3" borderId="50" xfId="0" applyFont="1" applyFill="1" applyBorder="1" applyAlignment="1">
      <alignment horizontal="right" vertical="top" wrapText="1"/>
    </xf>
    <xf numFmtId="164" fontId="35" fillId="0" borderId="0" xfId="0" applyNumberFormat="1" applyFont="1"/>
    <xf numFmtId="164" fontId="42" fillId="3" borderId="17" xfId="0" applyNumberFormat="1" applyFont="1" applyFill="1" applyBorder="1" applyAlignment="1">
      <alignment horizontal="right" vertical="top" wrapText="1"/>
    </xf>
    <xf numFmtId="164" fontId="42" fillId="3" borderId="6" xfId="0" applyNumberFormat="1" applyFont="1" applyFill="1" applyBorder="1" applyAlignment="1">
      <alignment horizontal="right" vertical="top" wrapText="1"/>
    </xf>
    <xf numFmtId="164" fontId="42" fillId="3" borderId="5" xfId="0" applyNumberFormat="1" applyFont="1" applyFill="1" applyBorder="1" applyAlignment="1">
      <alignment horizontal="right" vertical="top" wrapText="1"/>
    </xf>
    <xf numFmtId="0" fontId="42" fillId="3" borderId="17" xfId="0" applyFont="1" applyFill="1" applyBorder="1" applyAlignment="1">
      <alignment horizontal="right" vertical="top" wrapText="1"/>
    </xf>
    <xf numFmtId="164" fontId="38" fillId="3" borderId="17" xfId="0" applyNumberFormat="1" applyFont="1" applyFill="1" applyBorder="1" applyAlignment="1">
      <alignment horizontal="right" vertical="top" wrapText="1"/>
    </xf>
    <xf numFmtId="164" fontId="38" fillId="3" borderId="5" xfId="0" applyNumberFormat="1" applyFont="1" applyFill="1" applyBorder="1" applyAlignment="1">
      <alignment horizontal="right" vertical="top" wrapText="1"/>
    </xf>
    <xf numFmtId="164" fontId="38" fillId="3" borderId="23" xfId="0" applyNumberFormat="1" applyFont="1" applyFill="1" applyBorder="1" applyAlignment="1">
      <alignment horizontal="right" vertical="top" wrapText="1"/>
    </xf>
    <xf numFmtId="164" fontId="38" fillId="3" borderId="24" xfId="0" applyNumberFormat="1" applyFont="1" applyFill="1" applyBorder="1" applyAlignment="1">
      <alignment horizontal="right" vertical="top" wrapText="1"/>
    </xf>
    <xf numFmtId="164" fontId="38" fillId="3" borderId="43" xfId="0" applyNumberFormat="1" applyFont="1" applyFill="1" applyBorder="1" applyAlignment="1">
      <alignment horizontal="right" vertical="top" wrapText="1"/>
    </xf>
    <xf numFmtId="0" fontId="38" fillId="3" borderId="17" xfId="0" applyFont="1" applyFill="1" applyBorder="1" applyAlignment="1">
      <alignment horizontal="right" vertical="top" wrapText="1"/>
    </xf>
    <xf numFmtId="164" fontId="44" fillId="3" borderId="17" xfId="0" applyNumberFormat="1" applyFont="1" applyFill="1" applyBorder="1" applyAlignment="1">
      <alignment horizontal="right" vertical="top" wrapText="1"/>
    </xf>
    <xf numFmtId="164" fontId="44" fillId="3" borderId="6" xfId="0" applyNumberFormat="1" applyFont="1" applyFill="1" applyBorder="1" applyAlignment="1">
      <alignment horizontal="right" vertical="top" wrapText="1"/>
    </xf>
    <xf numFmtId="164" fontId="44" fillId="3" borderId="5" xfId="0" applyNumberFormat="1" applyFont="1" applyFill="1" applyBorder="1" applyAlignment="1">
      <alignment horizontal="right" vertical="top" wrapText="1"/>
    </xf>
    <xf numFmtId="0" fontId="44" fillId="3" borderId="17" xfId="0" applyFont="1" applyFill="1" applyBorder="1" applyAlignment="1">
      <alignment horizontal="right" vertical="top" wrapText="1"/>
    </xf>
    <xf numFmtId="164" fontId="44" fillId="3" borderId="23" xfId="0" applyNumberFormat="1" applyFont="1" applyFill="1" applyBorder="1" applyAlignment="1">
      <alignment horizontal="right" vertical="top" wrapText="1"/>
    </xf>
    <xf numFmtId="164" fontId="44" fillId="3" borderId="24" xfId="0" applyNumberFormat="1" applyFont="1" applyFill="1" applyBorder="1" applyAlignment="1">
      <alignment horizontal="right" vertical="top" wrapText="1"/>
    </xf>
    <xf numFmtId="164" fontId="44" fillId="3" borderId="43" xfId="0" applyNumberFormat="1" applyFont="1" applyFill="1" applyBorder="1" applyAlignment="1">
      <alignment horizontal="right" vertical="top" wrapText="1"/>
    </xf>
    <xf numFmtId="164" fontId="42" fillId="3" borderId="16" xfId="0" applyNumberFormat="1" applyFont="1" applyFill="1" applyBorder="1" applyAlignment="1">
      <alignment horizontal="right" vertical="top" wrapText="1"/>
    </xf>
    <xf numFmtId="164" fontId="42" fillId="3" borderId="13" xfId="0" applyNumberFormat="1" applyFont="1" applyFill="1" applyBorder="1" applyAlignment="1">
      <alignment horizontal="right" vertical="top" wrapText="1"/>
    </xf>
    <xf numFmtId="164" fontId="42" fillId="3" borderId="12" xfId="0" applyNumberFormat="1" applyFont="1" applyFill="1" applyBorder="1" applyAlignment="1">
      <alignment horizontal="right" vertical="top" wrapText="1"/>
    </xf>
    <xf numFmtId="164" fontId="42" fillId="3" borderId="45" xfId="0" applyNumberFormat="1" applyFont="1" applyFill="1" applyBorder="1" applyAlignment="1">
      <alignment horizontal="right" vertical="top" wrapText="1"/>
    </xf>
    <xf numFmtId="164" fontId="42" fillId="3" borderId="0" xfId="0" applyNumberFormat="1" applyFont="1" applyFill="1" applyAlignment="1">
      <alignment horizontal="right" vertical="top" wrapText="1"/>
    </xf>
    <xf numFmtId="164" fontId="42" fillId="3" borderId="9" xfId="0" applyNumberFormat="1" applyFont="1" applyFill="1" applyBorder="1" applyAlignment="1">
      <alignment horizontal="right" vertical="top" wrapText="1"/>
    </xf>
    <xf numFmtId="0" fontId="42" fillId="3" borderId="45" xfId="0" applyFont="1" applyFill="1" applyBorder="1" applyAlignment="1">
      <alignment horizontal="right" vertical="top" wrapText="1"/>
    </xf>
    <xf numFmtId="2" fontId="64" fillId="0" borderId="0" xfId="9" applyNumberFormat="1" applyFont="1"/>
    <xf numFmtId="0" fontId="64" fillId="0" borderId="0" xfId="9" applyFont="1"/>
    <xf numFmtId="4" fontId="64" fillId="0" borderId="1" xfId="0" applyNumberFormat="1" applyFont="1" applyBorder="1" applyAlignment="1">
      <alignment vertical="top"/>
    </xf>
    <xf numFmtId="2" fontId="64" fillId="0" borderId="1" xfId="0" applyNumberFormat="1" applyFont="1" applyBorder="1" applyAlignment="1">
      <alignment vertical="top"/>
    </xf>
    <xf numFmtId="0" fontId="33" fillId="0" borderId="0" xfId="0" applyFont="1" applyAlignment="1">
      <alignment vertical="center" wrapText="1"/>
    </xf>
    <xf numFmtId="168" fontId="33" fillId="0" borderId="0" xfId="0" applyNumberFormat="1" applyFont="1"/>
    <xf numFmtId="0" fontId="58" fillId="0" borderId="0" xfId="0" applyFont="1" applyAlignment="1">
      <alignment vertical="top" wrapText="1"/>
    </xf>
    <xf numFmtId="0" fontId="58" fillId="0" borderId="0" xfId="0" applyFont="1" applyAlignment="1">
      <alignment horizontal="left" vertical="top"/>
    </xf>
    <xf numFmtId="0" fontId="101" fillId="0" borderId="0" xfId="0" applyFont="1"/>
    <xf numFmtId="0" fontId="100" fillId="0" borderId="1" xfId="0" applyFont="1" applyBorder="1"/>
    <xf numFmtId="4" fontId="100" fillId="0" borderId="1" xfId="0" applyNumberFormat="1" applyFont="1" applyBorder="1"/>
    <xf numFmtId="0" fontId="35" fillId="0" borderId="0" xfId="0" applyFont="1" applyAlignment="1">
      <alignment horizontal="left"/>
    </xf>
    <xf numFmtId="4" fontId="35" fillId="0" borderId="0" xfId="0" applyNumberFormat="1" applyFont="1"/>
    <xf numFmtId="0" fontId="22" fillId="0" borderId="0" xfId="0" applyFont="1" applyAlignment="1">
      <alignment horizontal="left"/>
    </xf>
    <xf numFmtId="0" fontId="102" fillId="0" borderId="0" xfId="0" applyFont="1" applyAlignment="1">
      <alignment horizontal="left"/>
    </xf>
    <xf numFmtId="0" fontId="102" fillId="0" borderId="0" xfId="0" applyFont="1"/>
    <xf numFmtId="0" fontId="103" fillId="0" borderId="0" xfId="0" applyFont="1"/>
    <xf numFmtId="0" fontId="69" fillId="0" borderId="0" xfId="29" applyFont="1" applyAlignment="1">
      <alignment horizontal="left" vertical="top"/>
    </xf>
    <xf numFmtId="0" fontId="41" fillId="0" borderId="0" xfId="29" applyFont="1" applyAlignment="1">
      <alignment horizontal="left" vertical="top"/>
    </xf>
    <xf numFmtId="0" fontId="46" fillId="5" borderId="0" xfId="29" applyFont="1" applyFill="1"/>
    <xf numFmtId="0" fontId="36" fillId="0" borderId="0" xfId="29" applyFont="1"/>
    <xf numFmtId="0" fontId="46" fillId="0" borderId="0" xfId="29" applyFont="1"/>
    <xf numFmtId="0" fontId="39" fillId="0" borderId="0" xfId="0" applyFont="1"/>
    <xf numFmtId="0" fontId="39" fillId="0" borderId="0" xfId="0" applyFont="1" applyAlignment="1">
      <alignment horizontal="left"/>
    </xf>
    <xf numFmtId="0" fontId="41" fillId="0" borderId="0" xfId="12" applyFont="1" applyAlignment="1">
      <alignment horizontal="left" vertical="top"/>
    </xf>
    <xf numFmtId="0" fontId="33" fillId="0" borderId="0" xfId="12" applyFont="1"/>
    <xf numFmtId="0" fontId="104" fillId="0" borderId="0" xfId="12" applyFont="1"/>
    <xf numFmtId="0" fontId="98" fillId="0" borderId="1" xfId="0" applyFont="1" applyBorder="1" applyAlignment="1">
      <alignment wrapText="1"/>
    </xf>
    <xf numFmtId="4" fontId="98" fillId="0" borderId="1" xfId="0" applyNumberFormat="1" applyFont="1" applyBorder="1" applyAlignment="1">
      <alignment horizontal="right" vertical="top"/>
    </xf>
    <xf numFmtId="0" fontId="104" fillId="0" borderId="0" xfId="0" applyFont="1"/>
    <xf numFmtId="4" fontId="98" fillId="0" borderId="1" xfId="0" applyNumberFormat="1" applyFont="1" applyBorder="1" applyAlignment="1">
      <alignment horizontal="right"/>
    </xf>
    <xf numFmtId="164" fontId="98" fillId="0" borderId="1" xfId="0" applyNumberFormat="1" applyFont="1" applyBorder="1" applyAlignment="1">
      <alignment horizontal="right" vertical="top"/>
    </xf>
    <xf numFmtId="164" fontId="98" fillId="0" borderId="1" xfId="0" applyNumberFormat="1" applyFont="1" applyBorder="1" applyAlignment="1">
      <alignment horizontal="right"/>
    </xf>
    <xf numFmtId="0" fontId="104" fillId="0" borderId="1" xfId="12" applyFont="1" applyBorder="1"/>
    <xf numFmtId="0" fontId="97" fillId="0" borderId="1" xfId="0" applyFont="1" applyBorder="1" applyAlignment="1">
      <alignment horizontal="center"/>
    </xf>
    <xf numFmtId="168" fontId="98" fillId="0" borderId="1" xfId="1" applyNumberFormat="1" applyFont="1" applyBorder="1" applyAlignment="1">
      <alignment wrapText="1"/>
    </xf>
    <xf numFmtId="0" fontId="105" fillId="0" borderId="0" xfId="12" applyFont="1"/>
    <xf numFmtId="168" fontId="98" fillId="0" borderId="1" xfId="1" applyNumberFormat="1" applyFont="1" applyFill="1" applyBorder="1" applyAlignment="1">
      <alignment wrapText="1"/>
    </xf>
    <xf numFmtId="0" fontId="106" fillId="0" borderId="0" xfId="12" applyFont="1"/>
    <xf numFmtId="0" fontId="107" fillId="0" borderId="0" xfId="0" applyFont="1" applyAlignment="1">
      <alignment horizontal="left" vertical="top"/>
    </xf>
    <xf numFmtId="0" fontId="35" fillId="0" borderId="1" xfId="19" applyFont="1" applyBorder="1" applyAlignment="1">
      <alignment horizontal="center" vertical="center"/>
    </xf>
    <xf numFmtId="0" fontId="35" fillId="0" borderId="0" xfId="19" applyFont="1" applyAlignment="1">
      <alignment horizontal="center" vertical="center"/>
    </xf>
    <xf numFmtId="0" fontId="40" fillId="0" borderId="0" xfId="19" applyFont="1"/>
    <xf numFmtId="0" fontId="35" fillId="0" borderId="0" xfId="19" applyFont="1"/>
    <xf numFmtId="0" fontId="108" fillId="0" borderId="0" xfId="0" applyFont="1"/>
    <xf numFmtId="0" fontId="91" fillId="7" borderId="12" xfId="0" applyFont="1" applyFill="1" applyBorder="1" applyAlignment="1">
      <alignment horizontal="center" vertical="center" wrapText="1"/>
    </xf>
    <xf numFmtId="0" fontId="91" fillId="7" borderId="47" xfId="0" applyFont="1" applyFill="1" applyBorder="1" applyAlignment="1">
      <alignment horizontal="center" vertical="center" wrapText="1"/>
    </xf>
    <xf numFmtId="0" fontId="91" fillId="7" borderId="5" xfId="0" applyFont="1" applyFill="1" applyBorder="1" applyAlignment="1">
      <alignment horizontal="center" vertical="center" wrapText="1"/>
    </xf>
    <xf numFmtId="0" fontId="91" fillId="7" borderId="6" xfId="0" applyFont="1" applyFill="1" applyBorder="1" applyAlignment="1">
      <alignment horizontal="center" vertical="center" wrapText="1"/>
    </xf>
    <xf numFmtId="0" fontId="91" fillId="7" borderId="17" xfId="0" applyFont="1" applyFill="1" applyBorder="1" applyAlignment="1">
      <alignment horizontal="center" vertical="center" wrapText="1"/>
    </xf>
    <xf numFmtId="0" fontId="108" fillId="0" borderId="0" xfId="0" applyFont="1" applyAlignment="1">
      <alignment vertical="center" wrapText="1"/>
    </xf>
    <xf numFmtId="0" fontId="22" fillId="0" borderId="0" xfId="0" applyFont="1" applyAlignment="1">
      <alignment vertical="center" wrapText="1"/>
    </xf>
    <xf numFmtId="0" fontId="41" fillId="0" borderId="0" xfId="13" applyFont="1" applyAlignment="1">
      <alignment horizontal="left" vertical="top"/>
    </xf>
    <xf numFmtId="0" fontId="49" fillId="0" borderId="1" xfId="0" applyFont="1" applyBorder="1" applyAlignment="1">
      <alignment vertical="top"/>
    </xf>
    <xf numFmtId="0" fontId="49" fillId="0" borderId="0" xfId="13" applyFont="1"/>
    <xf numFmtId="2" fontId="49" fillId="0" borderId="1" xfId="0" applyNumberFormat="1" applyFont="1" applyBorder="1" applyAlignment="1">
      <alignment vertical="top"/>
    </xf>
    <xf numFmtId="0" fontId="29" fillId="0" borderId="0" xfId="13" applyFont="1"/>
    <xf numFmtId="0" fontId="109" fillId="0" borderId="0" xfId="13" applyFont="1"/>
    <xf numFmtId="168" fontId="18" fillId="0" borderId="1" xfId="1" applyNumberFormat="1" applyFont="1" applyBorder="1" applyAlignment="1">
      <alignment vertical="top"/>
    </xf>
    <xf numFmtId="0" fontId="57" fillId="0" borderId="0" xfId="20" applyFont="1" applyAlignment="1">
      <alignment vertical="top"/>
    </xf>
    <xf numFmtId="0" fontId="35" fillId="0" borderId="0" xfId="20" applyFont="1"/>
    <xf numFmtId="0" fontId="35" fillId="0" borderId="0" xfId="14" applyFont="1"/>
    <xf numFmtId="0" fontId="78" fillId="0" borderId="0" xfId="13" applyFont="1"/>
    <xf numFmtId="0" fontId="37" fillId="0" borderId="0" xfId="13" applyFont="1"/>
    <xf numFmtId="0" fontId="37" fillId="0" borderId="0" xfId="22" applyFont="1"/>
    <xf numFmtId="4" fontId="18" fillId="0" borderId="0" xfId="11" applyNumberFormat="1" applyFont="1"/>
    <xf numFmtId="0" fontId="18" fillId="0" borderId="0" xfId="22" applyFont="1"/>
    <xf numFmtId="4" fontId="35" fillId="0" borderId="0" xfId="11" applyNumberFormat="1" applyFont="1" applyAlignment="1">
      <alignment horizontal="right"/>
    </xf>
    <xf numFmtId="0" fontId="110" fillId="0" borderId="0" xfId="22" applyFont="1"/>
    <xf numFmtId="0" fontId="88" fillId="0" borderId="0" xfId="22" applyFont="1" applyAlignment="1">
      <alignment wrapText="1"/>
    </xf>
    <xf numFmtId="2" fontId="88" fillId="0" borderId="0" xfId="22" applyNumberFormat="1" applyFont="1" applyAlignment="1">
      <alignment vertical="top"/>
    </xf>
    <xf numFmtId="4" fontId="88" fillId="0" borderId="0" xfId="11" applyNumberFormat="1" applyFont="1"/>
    <xf numFmtId="0" fontId="88" fillId="0" borderId="0" xfId="22" applyFont="1"/>
    <xf numFmtId="4" fontId="25" fillId="0" borderId="0" xfId="4" applyNumberFormat="1" applyFont="1"/>
    <xf numFmtId="4" fontId="25" fillId="0" borderId="0" xfId="4" applyNumberFormat="1" applyFont="1" applyAlignment="1">
      <alignment wrapText="1"/>
    </xf>
    <xf numFmtId="0" fontId="19" fillId="6" borderId="46" xfId="0" applyFont="1" applyFill="1" applyBorder="1" applyAlignment="1">
      <alignment horizontal="center" vertical="center" wrapText="1"/>
    </xf>
    <xf numFmtId="0" fontId="35" fillId="4" borderId="0" xfId="0" applyFont="1" applyFill="1" applyAlignment="1">
      <alignment horizontal="center"/>
    </xf>
    <xf numFmtId="0" fontId="51" fillId="0" borderId="0" xfId="21" applyFont="1" applyAlignment="1">
      <alignment vertical="center"/>
    </xf>
    <xf numFmtId="0" fontId="18" fillId="0" borderId="1" xfId="2" applyFont="1" applyBorder="1" applyAlignment="1">
      <alignment horizontal="left"/>
    </xf>
    <xf numFmtId="49" fontId="100" fillId="0" borderId="1" xfId="4" applyNumberFormat="1" applyFont="1" applyBorder="1" applyAlignment="1">
      <alignment horizontal="center" vertical="top" wrapText="1"/>
    </xf>
    <xf numFmtId="0" fontId="42" fillId="0" borderId="58" xfId="25" applyFont="1" applyBorder="1" applyAlignment="1">
      <alignment wrapText="1"/>
    </xf>
    <xf numFmtId="173" fontId="42" fillId="0" borderId="58" xfId="25" applyNumberFormat="1" applyFont="1" applyBorder="1" applyAlignment="1">
      <alignment horizontal="right" vertical="top"/>
    </xf>
    <xf numFmtId="173" fontId="38" fillId="0" borderId="58" xfId="25" applyNumberFormat="1" applyFont="1" applyBorder="1" applyAlignment="1">
      <alignment horizontal="right" vertical="top"/>
    </xf>
    <xf numFmtId="0" fontId="19" fillId="6" borderId="6" xfId="0" applyFont="1" applyFill="1" applyBorder="1" applyAlignment="1">
      <alignment horizontal="center" vertical="center" wrapText="1"/>
    </xf>
    <xf numFmtId="0" fontId="19" fillId="3" borderId="32" xfId="0" applyFont="1" applyFill="1" applyBorder="1" applyAlignment="1">
      <alignment vertical="center" wrapText="1"/>
    </xf>
    <xf numFmtId="4" fontId="19" fillId="3" borderId="32" xfId="0" applyNumberFormat="1" applyFont="1" applyFill="1" applyBorder="1" applyAlignment="1">
      <alignment horizontal="right" vertical="top" wrapText="1"/>
    </xf>
    <xf numFmtId="4" fontId="19" fillId="3" borderId="51" xfId="0" applyNumberFormat="1" applyFont="1" applyFill="1" applyBorder="1" applyAlignment="1">
      <alignment horizontal="right" vertical="top" wrapText="1"/>
    </xf>
    <xf numFmtId="0" fontId="23" fillId="3" borderId="34" xfId="0" applyFont="1" applyFill="1" applyBorder="1" applyAlignment="1">
      <alignment horizontal="left" vertical="center" wrapText="1" indent="1"/>
    </xf>
    <xf numFmtId="4" fontId="23" fillId="3" borderId="34" xfId="0" applyNumberFormat="1" applyFont="1" applyFill="1" applyBorder="1" applyAlignment="1">
      <alignment horizontal="right" vertical="top" wrapText="1"/>
    </xf>
    <xf numFmtId="4" fontId="23" fillId="3" borderId="51" xfId="0" applyNumberFormat="1" applyFont="1" applyFill="1" applyBorder="1" applyAlignment="1">
      <alignment horizontal="right" vertical="top" wrapText="1"/>
    </xf>
    <xf numFmtId="0" fontId="21" fillId="3" borderId="34" xfId="0" applyFont="1" applyFill="1" applyBorder="1" applyAlignment="1">
      <alignment horizontal="left" vertical="center" wrapText="1"/>
    </xf>
    <xf numFmtId="4" fontId="21" fillId="3" borderId="34" xfId="0" applyNumberFormat="1" applyFont="1" applyFill="1" applyBorder="1" applyAlignment="1">
      <alignment horizontal="right" vertical="top" wrapText="1"/>
    </xf>
    <xf numFmtId="4" fontId="21" fillId="3" borderId="51" xfId="0" applyNumberFormat="1" applyFont="1" applyFill="1" applyBorder="1" applyAlignment="1">
      <alignment horizontal="right" vertical="top" wrapText="1"/>
    </xf>
    <xf numFmtId="0" fontId="19" fillId="6" borderId="6" xfId="0" applyFont="1" applyFill="1" applyBorder="1" applyAlignment="1">
      <alignment vertical="center" wrapText="1"/>
    </xf>
    <xf numFmtId="0" fontId="21" fillId="3" borderId="0" xfId="0" applyFont="1" applyFill="1" applyAlignment="1">
      <alignment horizontal="left" vertical="center" wrapText="1"/>
    </xf>
    <xf numFmtId="4" fontId="18" fillId="0" borderId="1" xfId="22" applyNumberFormat="1" applyFont="1" applyBorder="1" applyAlignment="1">
      <alignment vertical="top"/>
    </xf>
    <xf numFmtId="0" fontId="29" fillId="0" borderId="2" xfId="2" applyFont="1" applyBorder="1" applyAlignment="1">
      <alignment horizontal="center"/>
    </xf>
    <xf numFmtId="0" fontId="29" fillId="0" borderId="3"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center"/>
    </xf>
    <xf numFmtId="0" fontId="43" fillId="0" borderId="0" xfId="0" applyFont="1" applyAlignment="1">
      <alignment horizontal="left" vertical="center" wrapText="1"/>
    </xf>
    <xf numFmtId="49" fontId="29" fillId="0" borderId="2" xfId="3" applyNumberFormat="1" applyFont="1" applyBorder="1" applyAlignment="1">
      <alignment horizontal="center" vertical="center"/>
    </xf>
    <xf numFmtId="49" fontId="29" fillId="0" borderId="3" xfId="3" applyNumberFormat="1" applyFont="1" applyBorder="1" applyAlignment="1">
      <alignment horizontal="center" vertical="center"/>
    </xf>
    <xf numFmtId="49" fontId="29" fillId="0" borderId="4" xfId="3" applyNumberFormat="1" applyFont="1" applyBorder="1" applyAlignment="1">
      <alignment horizontal="center" vertical="center"/>
    </xf>
    <xf numFmtId="0" fontId="26" fillId="0" borderId="0" xfId="0" applyFont="1" applyAlignment="1">
      <alignment horizontal="left" vertical="top"/>
    </xf>
    <xf numFmtId="0" fontId="25" fillId="0" borderId="0" xfId="0" applyFont="1" applyAlignment="1">
      <alignment horizontal="left" vertical="top"/>
    </xf>
    <xf numFmtId="0" fontId="28" fillId="0" borderId="0" xfId="0" applyFont="1" applyAlignment="1">
      <alignment horizontal="left" vertical="top" wrapText="1"/>
    </xf>
    <xf numFmtId="0" fontId="28" fillId="6" borderId="0" xfId="0" applyFont="1" applyFill="1" applyAlignment="1">
      <alignment horizontal="left" vertical="top"/>
    </xf>
    <xf numFmtId="0" fontId="74" fillId="8" borderId="0" xfId="0" applyFont="1" applyFill="1" applyAlignment="1">
      <alignment horizontal="right" vertical="center" wrapText="1"/>
    </xf>
    <xf numFmtId="0" fontId="74" fillId="8" borderId="6" xfId="0" applyFont="1" applyFill="1" applyBorder="1" applyAlignment="1">
      <alignment horizontal="right" vertical="center" wrapText="1"/>
    </xf>
    <xf numFmtId="0" fontId="47" fillId="8" borderId="45" xfId="0" applyFont="1" applyFill="1" applyBorder="1" applyAlignment="1">
      <alignment horizontal="center" vertical="center" wrapText="1"/>
    </xf>
    <xf numFmtId="0" fontId="47" fillId="8" borderId="0" xfId="0" applyFont="1" applyFill="1" applyAlignment="1">
      <alignment horizontal="center" vertical="center" wrapText="1"/>
    </xf>
    <xf numFmtId="0" fontId="47" fillId="8" borderId="64" xfId="0" applyFont="1" applyFill="1" applyBorder="1" applyAlignment="1">
      <alignment horizontal="center" vertical="center" wrapText="1"/>
    </xf>
    <xf numFmtId="0" fontId="47" fillId="8" borderId="53" xfId="0" applyFont="1" applyFill="1" applyBorder="1" applyAlignment="1">
      <alignment horizontal="center" vertical="center" wrapText="1"/>
    </xf>
    <xf numFmtId="0" fontId="47" fillId="8" borderId="22" xfId="0" applyFont="1" applyFill="1" applyBorder="1" applyAlignment="1">
      <alignment horizontal="center" vertical="center" wrapText="1"/>
    </xf>
    <xf numFmtId="0" fontId="28" fillId="0" borderId="0" xfId="0" applyFont="1" applyAlignment="1">
      <alignment horizontal="left" vertical="top"/>
    </xf>
    <xf numFmtId="0" fontId="18" fillId="0" borderId="10" xfId="4" applyFont="1" applyBorder="1" applyAlignment="1">
      <alignment horizontal="center"/>
    </xf>
    <xf numFmtId="0" fontId="18" fillId="0" borderId="11" xfId="4" applyFont="1" applyBorder="1" applyAlignment="1">
      <alignment horizontal="center"/>
    </xf>
    <xf numFmtId="0" fontId="28" fillId="0" borderId="0" xfId="0" applyFont="1" applyAlignment="1">
      <alignment vertical="center"/>
    </xf>
    <xf numFmtId="0" fontId="37" fillId="0" borderId="0" xfId="0" applyFont="1"/>
    <xf numFmtId="0" fontId="29" fillId="0" borderId="2" xfId="4" applyFont="1" applyBorder="1" applyAlignment="1">
      <alignment horizontal="center"/>
    </xf>
    <xf numFmtId="0" fontId="29" fillId="0" borderId="3" xfId="4" applyFont="1" applyBorder="1" applyAlignment="1">
      <alignment horizont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4" xfId="4" applyFont="1" applyBorder="1" applyAlignment="1">
      <alignment horizontal="center" vertical="center"/>
    </xf>
    <xf numFmtId="0" fontId="28" fillId="6" borderId="0" xfId="4" applyFont="1" applyFill="1" applyAlignment="1">
      <alignment horizontal="left"/>
    </xf>
    <xf numFmtId="0" fontId="42" fillId="0" borderId="59" xfId="25" applyFont="1" applyBorder="1" applyAlignment="1">
      <alignment horizontal="center" vertical="center"/>
    </xf>
    <xf numFmtId="0" fontId="42" fillId="0" borderId="60" xfId="25" applyFont="1" applyBorder="1" applyAlignment="1">
      <alignment horizontal="center" vertical="center"/>
    </xf>
    <xf numFmtId="0" fontId="42" fillId="0" borderId="61" xfId="25" applyFont="1" applyBorder="1" applyAlignment="1">
      <alignment horizontal="center" vertical="center"/>
    </xf>
    <xf numFmtId="0" fontId="28" fillId="0" borderId="0" xfId="0" applyFont="1" applyAlignment="1">
      <alignment vertical="top" wrapText="1"/>
    </xf>
    <xf numFmtId="0" fontId="42" fillId="0" borderId="105" xfId="25" applyFont="1" applyBorder="1" applyAlignment="1">
      <alignment horizontal="center" vertical="center"/>
    </xf>
    <xf numFmtId="0" fontId="75" fillId="6" borderId="0" xfId="0" applyFont="1" applyFill="1" applyAlignment="1">
      <alignment horizontal="center" vertical="center" wrapText="1"/>
    </xf>
    <xf numFmtId="0" fontId="28" fillId="0" borderId="0" xfId="0" applyFont="1" applyAlignment="1">
      <alignment horizontal="left"/>
    </xf>
    <xf numFmtId="0" fontId="19" fillId="6" borderId="56"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64" xfId="0" applyFont="1" applyFill="1" applyBorder="1" applyAlignment="1">
      <alignment horizontal="center" vertical="center" wrapText="1"/>
    </xf>
    <xf numFmtId="0" fontId="42" fillId="6" borderId="0" xfId="0" applyFont="1" applyFill="1" applyAlignment="1">
      <alignment horizontal="center" vertical="center"/>
    </xf>
    <xf numFmtId="0" fontId="42" fillId="6" borderId="0" xfId="0" applyFont="1" applyFill="1" applyAlignment="1">
      <alignment horizontal="center" vertical="center" wrapText="1"/>
    </xf>
    <xf numFmtId="0" fontId="42" fillId="6" borderId="27"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65" xfId="0" applyFont="1" applyFill="1" applyBorder="1" applyAlignment="1">
      <alignment horizontal="center" vertical="center" wrapText="1"/>
    </xf>
    <xf numFmtId="0" fontId="42" fillId="6" borderId="30" xfId="0" applyFont="1" applyFill="1" applyBorder="1" applyAlignment="1">
      <alignment horizontal="center" vertical="center" wrapText="1"/>
    </xf>
    <xf numFmtId="0" fontId="42" fillId="6" borderId="28" xfId="0" applyFont="1" applyFill="1" applyBorder="1" applyAlignment="1">
      <alignment horizontal="center" vertical="center" wrapText="1"/>
    </xf>
    <xf numFmtId="0" fontId="42" fillId="6" borderId="72"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28" fillId="0" borderId="0" xfId="0" applyFont="1" applyAlignment="1">
      <alignment horizontal="left" vertical="center"/>
    </xf>
    <xf numFmtId="0" fontId="40" fillId="0" borderId="1" xfId="9" applyFont="1" applyBorder="1" applyAlignment="1">
      <alignment horizontal="left" vertical="center"/>
    </xf>
    <xf numFmtId="0" fontId="29" fillId="0" borderId="2"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60" fillId="0" borderId="0" xfId="0" applyFont="1" applyAlignment="1">
      <alignment horizontal="left" vertical="top" wrapText="1"/>
    </xf>
    <xf numFmtId="0" fontId="0" fillId="0" borderId="4" xfId="0" applyBorder="1"/>
    <xf numFmtId="0" fontId="58" fillId="0" borderId="0" xfId="0" applyFont="1" applyAlignment="1">
      <alignment horizontal="left" vertical="top" wrapText="1"/>
    </xf>
    <xf numFmtId="0" fontId="29" fillId="0" borderId="1" xfId="0" applyFont="1" applyBorder="1" applyAlignment="1">
      <alignment horizontal="center"/>
    </xf>
    <xf numFmtId="0" fontId="35" fillId="0" borderId="1" xfId="0" applyFont="1" applyBorder="1" applyAlignment="1">
      <alignment horizontal="center"/>
    </xf>
    <xf numFmtId="0" fontId="60" fillId="11" borderId="0" xfId="0" applyFont="1" applyFill="1"/>
    <xf numFmtId="0" fontId="41" fillId="11" borderId="0" xfId="0" applyFont="1" applyFill="1"/>
    <xf numFmtId="0" fontId="19" fillId="6" borderId="23" xfId="0" applyFont="1" applyFill="1" applyBorder="1" applyAlignment="1">
      <alignment horizontal="center" vertical="center" wrapText="1"/>
    </xf>
    <xf numFmtId="0" fontId="19" fillId="6" borderId="66" xfId="0" applyFont="1" applyFill="1" applyBorder="1" applyAlignment="1">
      <alignment horizontal="center" vertical="center" wrapText="1"/>
    </xf>
    <xf numFmtId="0" fontId="60" fillId="6" borderId="0" xfId="0" applyFont="1" applyFill="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8" fillId="0" borderId="10" xfId="0" applyFont="1" applyBorder="1" applyAlignment="1">
      <alignment horizontal="center" vertical="top"/>
    </xf>
    <xf numFmtId="0" fontId="18" fillId="0" borderId="11" xfId="0" applyFont="1" applyBorder="1" applyAlignment="1">
      <alignment horizontal="center" vertical="top"/>
    </xf>
    <xf numFmtId="0" fontId="29" fillId="0" borderId="2" xfId="8" applyFont="1" applyBorder="1" applyAlignment="1">
      <alignment horizontal="center" wrapText="1"/>
    </xf>
    <xf numFmtId="0" fontId="29" fillId="0" borderId="3" xfId="8" applyFont="1" applyBorder="1" applyAlignment="1">
      <alignment horizontal="center" wrapText="1"/>
    </xf>
    <xf numFmtId="0" fontId="29" fillId="0" borderId="4" xfId="8" applyFont="1" applyBorder="1" applyAlignment="1">
      <alignment horizontal="center" wrapText="1"/>
    </xf>
    <xf numFmtId="0" fontId="18" fillId="0" borderId="10" xfId="0" applyFont="1" applyBorder="1" applyAlignment="1">
      <alignment horizontal="center"/>
    </xf>
    <xf numFmtId="0" fontId="18" fillId="0" borderId="11" xfId="0" applyFont="1" applyBorder="1" applyAlignment="1">
      <alignment horizontal="center"/>
    </xf>
    <xf numFmtId="0" fontId="19" fillId="6" borderId="44"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28" fillId="6" borderId="0" xfId="0" applyFont="1" applyFill="1" applyAlignment="1">
      <alignment horizontal="left" vertical="center"/>
    </xf>
    <xf numFmtId="0" fontId="44" fillId="0" borderId="0" xfId="0" applyFont="1" applyAlignment="1">
      <alignment horizontal="left" vertical="center" wrapText="1"/>
    </xf>
    <xf numFmtId="0" fontId="25" fillId="0" borderId="0" xfId="0" applyFont="1" applyAlignment="1">
      <alignment vertical="top"/>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9" fillId="7" borderId="78" xfId="0" applyFont="1" applyFill="1" applyBorder="1" applyAlignment="1">
      <alignment horizontal="center" vertical="center" wrapText="1"/>
    </xf>
    <xf numFmtId="0" fontId="19" fillId="7" borderId="93" xfId="0" applyFont="1" applyFill="1" applyBorder="1" applyAlignment="1">
      <alignment horizontal="center" vertical="center" wrapText="1"/>
    </xf>
    <xf numFmtId="0" fontId="19" fillId="7" borderId="44" xfId="0" applyFont="1" applyFill="1" applyBorder="1" applyAlignment="1">
      <alignment horizontal="center" vertical="center" wrapText="1"/>
    </xf>
    <xf numFmtId="0" fontId="47" fillId="7" borderId="26" xfId="0" applyFont="1" applyFill="1" applyBorder="1" applyAlignment="1">
      <alignment horizontal="center" vertical="center" wrapText="1"/>
    </xf>
    <xf numFmtId="0" fontId="19" fillId="7" borderId="106" xfId="0" applyFont="1" applyFill="1" applyBorder="1" applyAlignment="1">
      <alignment horizontal="center" vertical="center" wrapText="1"/>
    </xf>
    <xf numFmtId="0" fontId="28" fillId="0" borderId="0" xfId="12" applyFont="1" applyAlignment="1">
      <alignment horizontal="left" vertical="top" wrapText="1"/>
    </xf>
    <xf numFmtId="0" fontId="60" fillId="6" borderId="0" xfId="0" applyFont="1" applyFill="1" applyAlignment="1">
      <alignment horizontal="left" vertical="top" readingOrder="1"/>
    </xf>
    <xf numFmtId="0" fontId="32" fillId="5" borderId="0" xfId="29" applyFont="1" applyFill="1" applyAlignment="1">
      <alignment horizontal="center"/>
    </xf>
    <xf numFmtId="0" fontId="33" fillId="0" borderId="0" xfId="0" applyFont="1" applyAlignment="1">
      <alignment horizontal="center"/>
    </xf>
    <xf numFmtId="0" fontId="18" fillId="0" borderId="1" xfId="12" applyFont="1" applyBorder="1" applyAlignment="1">
      <alignment horizontal="center"/>
    </xf>
    <xf numFmtId="0" fontId="29" fillId="0" borderId="2" xfId="12" applyFont="1" applyBorder="1" applyAlignment="1">
      <alignment horizontal="center" vertical="center"/>
    </xf>
    <xf numFmtId="0" fontId="29" fillId="0" borderId="3" xfId="12" applyFont="1" applyBorder="1" applyAlignment="1">
      <alignment horizontal="center" vertical="center"/>
    </xf>
    <xf numFmtId="0" fontId="29" fillId="0" borderId="4" xfId="12" applyFont="1" applyBorder="1" applyAlignment="1">
      <alignment horizontal="center" vertical="center"/>
    </xf>
    <xf numFmtId="0" fontId="28" fillId="6" borderId="0" xfId="0" applyFont="1" applyFill="1" applyAlignment="1">
      <alignment horizontal="left" vertical="top" readingOrder="1"/>
    </xf>
    <xf numFmtId="0" fontId="77" fillId="0" borderId="1" xfId="0" applyFont="1" applyBorder="1" applyAlignment="1">
      <alignment horizontal="center"/>
    </xf>
    <xf numFmtId="0" fontId="84" fillId="0" borderId="1" xfId="0" applyFont="1" applyBorder="1" applyAlignment="1">
      <alignment horizontal="center"/>
    </xf>
    <xf numFmtId="0" fontId="32" fillId="5" borderId="0" xfId="12" applyFont="1" applyFill="1" applyAlignment="1">
      <alignment horizontal="center"/>
    </xf>
    <xf numFmtId="0" fontId="84" fillId="0" borderId="2" xfId="0" applyFont="1" applyBorder="1" applyAlignment="1">
      <alignment horizontal="center"/>
    </xf>
    <xf numFmtId="0" fontId="84" fillId="0" borderId="3" xfId="0" applyFont="1" applyBorder="1" applyAlignment="1">
      <alignment horizontal="center"/>
    </xf>
    <xf numFmtId="0" fontId="84" fillId="0" borderId="4" xfId="0" applyFont="1" applyBorder="1" applyAlignment="1">
      <alignment horizontal="center"/>
    </xf>
    <xf numFmtId="0" fontId="76" fillId="0" borderId="3" xfId="0" applyFont="1" applyBorder="1" applyAlignment="1">
      <alignment horizontal="center"/>
    </xf>
    <xf numFmtId="0" fontId="76" fillId="0" borderId="4" xfId="0" applyFont="1" applyBorder="1" applyAlignment="1">
      <alignment horizontal="center"/>
    </xf>
    <xf numFmtId="0" fontId="18" fillId="0" borderId="10" xfId="0" applyFont="1" applyBorder="1"/>
    <xf numFmtId="0" fontId="0" fillId="0" borderId="11" xfId="0" applyBorder="1"/>
    <xf numFmtId="0" fontId="28" fillId="5" borderId="0" xfId="0" applyFont="1" applyFill="1" applyAlignment="1">
      <alignment horizontal="center"/>
    </xf>
    <xf numFmtId="0" fontId="28" fillId="0" borderId="0" xfId="0" applyFont="1" applyAlignment="1">
      <alignment horizontal="center"/>
    </xf>
    <xf numFmtId="0" fontId="18" fillId="0" borderId="10" xfId="0" applyFont="1" applyBorder="1" applyAlignment="1">
      <alignment horizontal="center" vertical="top" wrapText="1"/>
    </xf>
    <xf numFmtId="0" fontId="18" fillId="0" borderId="42" xfId="0" applyFont="1" applyBorder="1" applyAlignment="1">
      <alignment horizontal="center" vertical="top" wrapText="1"/>
    </xf>
    <xf numFmtId="0" fontId="54" fillId="6" borderId="0" xfId="0" applyFont="1" applyFill="1" applyAlignment="1">
      <alignment horizontal="left" vertical="top"/>
    </xf>
    <xf numFmtId="0" fontId="18" fillId="0" borderId="1" xfId="0" applyFont="1" applyBorder="1" applyAlignment="1">
      <alignment horizontal="center" vertical="top" wrapText="1"/>
    </xf>
    <xf numFmtId="0" fontId="18" fillId="0" borderId="1" xfId="0" applyFont="1" applyBorder="1" applyAlignment="1">
      <alignment horizontal="center" vertical="center"/>
    </xf>
    <xf numFmtId="0" fontId="18" fillId="0" borderId="2" xfId="0" applyFont="1" applyBorder="1" applyAlignment="1">
      <alignment horizontal="center"/>
    </xf>
    <xf numFmtId="0" fontId="18" fillId="0" borderId="4" xfId="0" applyFont="1" applyBorder="1" applyAlignment="1">
      <alignment horizont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0" xfId="19" applyFont="1" applyAlignment="1">
      <alignment horizontal="left" wrapText="1"/>
    </xf>
    <xf numFmtId="0" fontId="28" fillId="0" borderId="0" xfId="19" applyFont="1" applyAlignment="1">
      <alignment horizontal="left" wrapText="1"/>
    </xf>
    <xf numFmtId="0" fontId="54" fillId="6" borderId="0" xfId="4" applyFont="1" applyFill="1" applyAlignment="1">
      <alignment horizontal="left" wrapText="1"/>
    </xf>
    <xf numFmtId="0" fontId="19" fillId="7" borderId="16"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62" xfId="0" applyFont="1" applyFill="1" applyBorder="1" applyAlignment="1">
      <alignment horizontal="center" vertical="center" wrapText="1"/>
    </xf>
    <xf numFmtId="0" fontId="19" fillId="7" borderId="27" xfId="0" applyFont="1" applyFill="1" applyBorder="1" applyAlignment="1">
      <alignment horizontal="center" vertical="center" wrapText="1"/>
    </xf>
    <xf numFmtId="0" fontId="19" fillId="7" borderId="65" xfId="0" applyFont="1" applyFill="1" applyBorder="1" applyAlignment="1">
      <alignment horizontal="center" vertical="center" wrapText="1"/>
    </xf>
    <xf numFmtId="0" fontId="19" fillId="7" borderId="69" xfId="0" applyFont="1" applyFill="1" applyBorder="1" applyAlignment="1">
      <alignment horizontal="center" vertical="center" wrapText="1"/>
    </xf>
    <xf numFmtId="0" fontId="19" fillId="7" borderId="96"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91" fillId="7" borderId="23" xfId="0" applyFont="1" applyFill="1" applyBorder="1" applyAlignment="1">
      <alignment horizontal="center" vertical="center" wrapText="1"/>
    </xf>
    <xf numFmtId="0" fontId="91" fillId="7" borderId="43" xfId="0" applyFont="1" applyFill="1" applyBorder="1" applyAlignment="1">
      <alignment horizontal="center" vertical="center" wrapText="1"/>
    </xf>
    <xf numFmtId="0" fontId="91" fillId="7" borderId="30" xfId="0" applyFont="1" applyFill="1" applyBorder="1" applyAlignment="1">
      <alignment horizontal="center" vertical="center" wrapText="1"/>
    </xf>
    <xf numFmtId="0" fontId="91" fillId="7" borderId="31" xfId="0" applyFont="1" applyFill="1" applyBorder="1" applyAlignment="1">
      <alignment horizontal="center" vertical="center" wrapText="1"/>
    </xf>
    <xf numFmtId="0" fontId="48" fillId="0" borderId="0" xfId="0" applyFont="1" applyAlignment="1">
      <alignment horizontal="left" wrapText="1"/>
    </xf>
    <xf numFmtId="0" fontId="91" fillId="7" borderId="24" xfId="0" applyFont="1" applyFill="1" applyBorder="1" applyAlignment="1">
      <alignment horizontal="center" vertical="center" wrapText="1"/>
    </xf>
    <xf numFmtId="0" fontId="9" fillId="7" borderId="9" xfId="0" applyFont="1" applyFill="1" applyBorder="1" applyAlignment="1">
      <alignment vertical="center" wrapText="1"/>
    </xf>
    <xf numFmtId="0" fontId="9" fillId="7" borderId="12" xfId="0" applyFont="1" applyFill="1" applyBorder="1" applyAlignment="1">
      <alignment vertical="center" wrapText="1"/>
    </xf>
    <xf numFmtId="0" fontId="28" fillId="0" borderId="0" xfId="0" applyFont="1" applyAlignment="1">
      <alignment vertical="center" wrapText="1"/>
    </xf>
    <xf numFmtId="0" fontId="37" fillId="0" borderId="0" xfId="0" applyFont="1" applyAlignment="1">
      <alignment wrapText="1"/>
    </xf>
    <xf numFmtId="0" fontId="25" fillId="0" borderId="0" xfId="0" applyFont="1"/>
    <xf numFmtId="0" fontId="37" fillId="0" borderId="0" xfId="0" applyFont="1" applyAlignment="1">
      <alignment horizontal="left" wrapText="1"/>
    </xf>
    <xf numFmtId="0" fontId="58" fillId="6" borderId="0" xfId="0" applyFont="1" applyFill="1" applyAlignment="1">
      <alignment horizontal="left" wrapText="1"/>
    </xf>
    <xf numFmtId="0" fontId="43" fillId="0" borderId="0" xfId="0" applyFont="1" applyAlignment="1">
      <alignment horizontal="left" wrapText="1"/>
    </xf>
    <xf numFmtId="0" fontId="26" fillId="0" borderId="0" xfId="21" applyFont="1" applyAlignment="1">
      <alignment horizontal="left" vertical="top"/>
    </xf>
    <xf numFmtId="0" fontId="19" fillId="6" borderId="9" xfId="0" applyFont="1" applyFill="1" applyBorder="1" applyAlignment="1">
      <alignment vertical="center" wrapText="1"/>
    </xf>
    <xf numFmtId="0" fontId="19" fillId="6" borderId="5" xfId="0" applyFont="1" applyFill="1" applyBorder="1" applyAlignment="1">
      <alignment vertical="center" wrapText="1"/>
    </xf>
    <xf numFmtId="0" fontId="19" fillId="6" borderId="62"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68" xfId="0" applyFont="1" applyFill="1" applyBorder="1" applyAlignment="1">
      <alignment horizontal="center" vertical="center" wrapText="1"/>
    </xf>
    <xf numFmtId="0" fontId="111" fillId="0" borderId="56" xfId="0" applyFont="1" applyBorder="1" applyAlignment="1">
      <alignment horizontal="center" vertical="center" wrapText="1"/>
    </xf>
    <xf numFmtId="0" fontId="111" fillId="0" borderId="94" xfId="0" applyFont="1" applyBorder="1" applyAlignment="1">
      <alignment horizontal="center" vertical="center" wrapText="1"/>
    </xf>
    <xf numFmtId="0" fontId="19" fillId="6" borderId="16" xfId="0" applyFont="1" applyFill="1" applyBorder="1" applyAlignment="1">
      <alignment horizontal="center" vertical="center" wrapText="1"/>
    </xf>
    <xf numFmtId="0" fontId="19" fillId="6" borderId="69" xfId="0" applyFont="1" applyFill="1" applyBorder="1" applyAlignment="1">
      <alignment horizontal="center" vertical="center" wrapText="1"/>
    </xf>
    <xf numFmtId="0" fontId="19" fillId="6" borderId="37" xfId="0" applyFont="1" applyFill="1" applyBorder="1" applyAlignment="1">
      <alignment vertical="center" wrapText="1"/>
    </xf>
    <xf numFmtId="0" fontId="19" fillId="6" borderId="49"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45"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40" xfId="0" applyFont="1" applyFill="1" applyBorder="1" applyAlignment="1">
      <alignment horizontal="center" vertical="center" wrapText="1"/>
    </xf>
    <xf numFmtId="0" fontId="29" fillId="4" borderId="1" xfId="20" applyFont="1" applyFill="1" applyBorder="1"/>
    <xf numFmtId="0" fontId="35" fillId="0" borderId="1" xfId="0" applyFont="1" applyBorder="1"/>
    <xf numFmtId="0" fontId="28" fillId="6" borderId="0" xfId="4" applyFont="1" applyFill="1" applyAlignment="1">
      <alignment horizontal="left" vertical="top" wrapText="1"/>
    </xf>
    <xf numFmtId="0" fontId="29" fillId="0" borderId="4" xfId="4" applyFont="1" applyBorder="1" applyAlignment="1">
      <alignment horizontal="center"/>
    </xf>
    <xf numFmtId="0" fontId="18" fillId="0" borderId="1" xfId="13" applyFont="1" applyBorder="1" applyAlignment="1">
      <alignment horizontal="center" vertical="center" wrapText="1"/>
    </xf>
    <xf numFmtId="0" fontId="35" fillId="0" borderId="1" xfId="0" applyFont="1" applyBorder="1" applyAlignment="1">
      <alignment horizontal="center" vertical="center" wrapText="1"/>
    </xf>
    <xf numFmtId="0" fontId="58" fillId="0" borderId="0" xfId="13" applyFont="1" applyAlignment="1">
      <alignment horizontal="left" wrapText="1"/>
    </xf>
    <xf numFmtId="0" fontId="43" fillId="0" borderId="0" xfId="13" applyFont="1" applyAlignment="1">
      <alignment wrapText="1"/>
    </xf>
    <xf numFmtId="0" fontId="34" fillId="0" borderId="0" xfId="0" applyFont="1" applyAlignment="1">
      <alignment wrapText="1"/>
    </xf>
    <xf numFmtId="0" fontId="29" fillId="0" borderId="10" xfId="13" applyFont="1" applyBorder="1" applyAlignment="1">
      <alignment horizontal="center" wrapText="1"/>
    </xf>
    <xf numFmtId="0" fontId="29" fillId="0" borderId="11" xfId="13" applyFont="1" applyBorder="1" applyAlignment="1">
      <alignment horizontal="center" wrapText="1"/>
    </xf>
    <xf numFmtId="0" fontId="28" fillId="6" borderId="0" xfId="4" applyFont="1" applyFill="1" applyAlignment="1">
      <alignment horizontal="left" wrapText="1"/>
    </xf>
    <xf numFmtId="0" fontId="29" fillId="0" borderId="2" xfId="13" applyFont="1" applyBorder="1" applyAlignment="1">
      <alignment horizontal="center"/>
    </xf>
    <xf numFmtId="0" fontId="35" fillId="0" borderId="3" xfId="0" applyFont="1" applyBorder="1" applyAlignment="1">
      <alignment horizontal="center"/>
    </xf>
    <xf numFmtId="0" fontId="29" fillId="0" borderId="3" xfId="13" applyFont="1" applyBorder="1" applyAlignment="1">
      <alignment horizontal="center"/>
    </xf>
    <xf numFmtId="0" fontId="29" fillId="0" borderId="4" xfId="13" applyFont="1" applyBorder="1" applyAlignment="1">
      <alignment horizontal="center"/>
    </xf>
    <xf numFmtId="49" fontId="29" fillId="0" borderId="2" xfId="22" applyNumberFormat="1" applyFont="1" applyBorder="1" applyAlignment="1">
      <alignment horizontal="center"/>
    </xf>
    <xf numFmtId="0" fontId="0" fillId="0" borderId="3" xfId="0" applyBorder="1" applyAlignment="1">
      <alignment horizontal="center"/>
    </xf>
    <xf numFmtId="0" fontId="28" fillId="6" borderId="0" xfId="4" applyFont="1" applyFill="1" applyAlignment="1">
      <alignment horizontal="left" vertical="top"/>
    </xf>
    <xf numFmtId="0" fontId="28" fillId="0" borderId="0" xfId="21" applyFont="1" applyAlignment="1">
      <alignment horizontal="left" vertical="center" wrapText="1"/>
    </xf>
    <xf numFmtId="49" fontId="29" fillId="0" borderId="3" xfId="22" applyNumberFormat="1" applyFont="1" applyBorder="1" applyAlignment="1">
      <alignment horizontal="center"/>
    </xf>
    <xf numFmtId="49" fontId="29" fillId="0" borderId="4" xfId="22" applyNumberFormat="1" applyFont="1" applyBorder="1" applyAlignment="1">
      <alignment horizontal="center"/>
    </xf>
    <xf numFmtId="0" fontId="43" fillId="0" borderId="0" xfId="21" applyFont="1" applyFill="1" applyAlignment="1">
      <alignment wrapText="1"/>
    </xf>
    <xf numFmtId="0" fontId="35" fillId="0" borderId="0" xfId="0" applyFont="1"/>
    <xf numFmtId="0" fontId="29" fillId="0" borderId="10" xfId="13" applyFont="1" applyBorder="1" applyAlignment="1">
      <alignment horizontal="center"/>
    </xf>
    <xf numFmtId="0" fontId="29" fillId="0" borderId="11" xfId="13" applyFont="1" applyBorder="1" applyAlignment="1">
      <alignment horizontal="center"/>
    </xf>
    <xf numFmtId="0" fontId="29" fillId="0" borderId="2" xfId="16" applyFont="1" applyBorder="1" applyAlignment="1">
      <alignment horizontal="center"/>
    </xf>
    <xf numFmtId="0" fontId="29" fillId="0" borderId="3" xfId="16" applyFont="1" applyBorder="1" applyAlignment="1">
      <alignment horizontal="center"/>
    </xf>
    <xf numFmtId="0" fontId="28" fillId="0" borderId="0" xfId="13" applyFont="1" applyAlignment="1">
      <alignment horizontal="left" vertical="top" wrapText="1"/>
    </xf>
    <xf numFmtId="0" fontId="43" fillId="0" borderId="0" xfId="13" applyFont="1" applyAlignment="1">
      <alignment horizontal="left" vertical="center" wrapText="1"/>
    </xf>
    <xf numFmtId="0" fontId="29" fillId="0" borderId="4" xfId="16" applyFont="1" applyBorder="1" applyAlignment="1">
      <alignment horizontal="center"/>
    </xf>
    <xf numFmtId="0" fontId="18" fillId="0" borderId="1" xfId="13" applyFont="1" applyBorder="1" applyAlignment="1">
      <alignment horizontal="center" vertical="top" wrapText="1"/>
    </xf>
    <xf numFmtId="0" fontId="29" fillId="0" borderId="18" xfId="13" applyFont="1" applyBorder="1" applyAlignment="1">
      <alignment horizontal="center" vertical="top"/>
    </xf>
    <xf numFmtId="0" fontId="29" fillId="0" borderId="19" xfId="13" applyFont="1" applyBorder="1" applyAlignment="1">
      <alignment horizontal="center" vertical="top"/>
    </xf>
    <xf numFmtId="0" fontId="29" fillId="0" borderId="8" xfId="13" applyFont="1" applyBorder="1" applyAlignment="1">
      <alignment horizontal="center" vertical="top"/>
    </xf>
    <xf numFmtId="0" fontId="29" fillId="0" borderId="20" xfId="13" applyFont="1" applyBorder="1" applyAlignment="1">
      <alignment horizontal="center" vertical="top"/>
    </xf>
    <xf numFmtId="0" fontId="29" fillId="0" borderId="2" xfId="13" applyFont="1" applyBorder="1" applyAlignment="1">
      <alignment horizontal="center" vertical="top"/>
    </xf>
    <xf numFmtId="0" fontId="29" fillId="0" borderId="3" xfId="13" applyFont="1" applyBorder="1" applyAlignment="1">
      <alignment horizontal="center" vertical="top"/>
    </xf>
    <xf numFmtId="0" fontId="25" fillId="0" borderId="0" xfId="0" applyFont="1" applyAlignment="1">
      <alignment horizontal="left" vertical="top" wrapText="1"/>
    </xf>
    <xf numFmtId="0" fontId="29" fillId="0" borderId="4" xfId="13" applyFont="1" applyBorder="1" applyAlignment="1">
      <alignment horizontal="center" vertical="top"/>
    </xf>
    <xf numFmtId="0" fontId="28" fillId="0" borderId="0" xfId="2" applyFont="1" applyAlignment="1">
      <alignment horizontal="left" vertical="top" wrapText="1"/>
    </xf>
    <xf numFmtId="0" fontId="43" fillId="0" borderId="0" xfId="0" applyFont="1" applyAlignment="1">
      <alignment horizontal="left" vertical="top" wrapText="1"/>
    </xf>
    <xf numFmtId="0" fontId="19" fillId="7" borderId="82" xfId="0" applyFont="1" applyFill="1" applyBorder="1" applyAlignment="1">
      <alignment horizontal="center" vertical="center" wrapText="1"/>
    </xf>
    <xf numFmtId="0" fontId="19" fillId="7" borderId="83"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9"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0" fillId="0" borderId="57" xfId="0" applyBorder="1" applyAlignment="1">
      <alignment horizontal="center" vertical="center" wrapText="1"/>
    </xf>
    <xf numFmtId="0" fontId="19" fillId="7" borderId="45" xfId="0" applyFont="1" applyFill="1" applyBorder="1" applyAlignment="1">
      <alignment horizontal="center" vertical="center" wrapText="1"/>
    </xf>
    <xf numFmtId="0" fontId="19" fillId="7" borderId="64" xfId="0" applyFont="1" applyFill="1" applyBorder="1" applyAlignment="1">
      <alignment horizontal="center" vertical="center" wrapText="1"/>
    </xf>
    <xf numFmtId="0" fontId="26" fillId="0" borderId="0" xfId="21" applyFont="1" applyAlignment="1">
      <alignment horizontal="left" vertical="center"/>
    </xf>
    <xf numFmtId="0" fontId="19" fillId="7" borderId="56"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9" fillId="7" borderId="111" xfId="0" applyFont="1" applyFill="1" applyBorder="1" applyAlignment="1">
      <alignment horizontal="center" vertical="center" wrapText="1"/>
    </xf>
    <xf numFmtId="0" fontId="19" fillId="7" borderId="112" xfId="0" applyFont="1" applyFill="1" applyBorder="1" applyAlignment="1">
      <alignment horizontal="center" vertical="center" wrapText="1"/>
    </xf>
    <xf numFmtId="0" fontId="22" fillId="0" borderId="96" xfId="0" applyFont="1" applyBorder="1" applyAlignment="1">
      <alignment horizontal="center" vertical="center" wrapText="1"/>
    </xf>
    <xf numFmtId="0" fontId="28" fillId="0" borderId="0" xfId="0" applyFont="1" applyAlignment="1">
      <alignment horizontal="left" vertical="center" wrapText="1"/>
    </xf>
    <xf numFmtId="0" fontId="20" fillId="7" borderId="9"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3" borderId="50" xfId="0" applyFont="1" applyFill="1" applyBorder="1" applyAlignment="1">
      <alignment horizontal="center" vertical="top" wrapText="1"/>
    </xf>
    <xf numFmtId="0" fontId="19" fillId="3" borderId="41" xfId="0" applyFont="1" applyFill="1" applyBorder="1" applyAlignment="1">
      <alignment horizontal="center" vertical="top" wrapText="1"/>
    </xf>
    <xf numFmtId="0" fontId="35" fillId="0" borderId="10" xfId="0" applyFont="1" applyBorder="1" applyAlignment="1">
      <alignment horizontal="center"/>
    </xf>
    <xf numFmtId="0" fontId="35" fillId="0" borderId="11" xfId="0" applyFont="1" applyBorder="1" applyAlignment="1">
      <alignment horizontal="center"/>
    </xf>
    <xf numFmtId="0" fontId="85" fillId="0" borderId="2" xfId="4" applyFont="1" applyBorder="1" applyAlignment="1">
      <alignment horizontal="center" vertical="center" wrapText="1"/>
    </xf>
    <xf numFmtId="0" fontId="85" fillId="0" borderId="3" xfId="4" applyFont="1" applyBorder="1" applyAlignment="1">
      <alignment horizontal="center" vertical="center" wrapText="1"/>
    </xf>
    <xf numFmtId="0" fontId="85" fillId="0" borderId="4" xfId="4" applyFont="1" applyBorder="1" applyAlignment="1">
      <alignment horizontal="center" vertical="center" wrapText="1"/>
    </xf>
    <xf numFmtId="0" fontId="49" fillId="0" borderId="0" xfId="0" applyFont="1" applyAlignment="1">
      <alignment vertical="top" wrapText="1"/>
    </xf>
    <xf numFmtId="0" fontId="58" fillId="6" borderId="0" xfId="4" applyFont="1" applyFill="1" applyAlignment="1">
      <alignment horizontal="left" vertical="top" wrapText="1"/>
    </xf>
    <xf numFmtId="0" fontId="57" fillId="6" borderId="0" xfId="0" applyFont="1" applyFill="1" applyAlignment="1">
      <alignment wrapText="1"/>
    </xf>
    <xf numFmtId="0" fontId="49" fillId="0" borderId="0" xfId="0" applyFont="1" applyAlignment="1">
      <alignment horizontal="justify" vertical="center" wrapText="1"/>
    </xf>
    <xf numFmtId="0" fontId="49" fillId="0" borderId="0" xfId="0" applyFont="1"/>
    <xf numFmtId="0" fontId="19" fillId="7" borderId="23" xfId="0" applyFont="1" applyFill="1" applyBorder="1" applyAlignment="1">
      <alignment horizontal="center" vertical="center"/>
    </xf>
    <xf numFmtId="0" fontId="19" fillId="7" borderId="24" xfId="0" applyFont="1" applyFill="1" applyBorder="1" applyAlignment="1">
      <alignment horizontal="center" vertical="center"/>
    </xf>
    <xf numFmtId="0" fontId="19" fillId="7" borderId="43" xfId="0" applyFont="1" applyFill="1" applyBorder="1" applyAlignment="1">
      <alignment horizontal="center" vertical="center"/>
    </xf>
    <xf numFmtId="0" fontId="19" fillId="7" borderId="40"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4" xfId="4" applyFont="1" applyBorder="1" applyAlignment="1">
      <alignment horizontal="center" vertical="center" wrapText="1"/>
    </xf>
    <xf numFmtId="0" fontId="22" fillId="4" borderId="10" xfId="0" applyFont="1" applyFill="1" applyBorder="1" applyAlignment="1">
      <alignment vertical="top"/>
    </xf>
    <xf numFmtId="0" fontId="0" fillId="0" borderId="11" xfId="0" applyBorder="1" applyAlignment="1">
      <alignment vertical="top"/>
    </xf>
    <xf numFmtId="0" fontId="58" fillId="6" borderId="0" xfId="4" applyFont="1" applyFill="1" applyAlignment="1">
      <alignment horizontal="left"/>
    </xf>
    <xf numFmtId="0" fontId="19" fillId="7" borderId="57" xfId="0" applyFont="1" applyFill="1" applyBorder="1" applyAlignment="1">
      <alignment horizontal="center" vertical="center" wrapText="1"/>
    </xf>
    <xf numFmtId="0" fontId="20" fillId="7" borderId="0" xfId="0" applyFont="1" applyFill="1" applyAlignment="1">
      <alignment horizontal="center" vertical="center"/>
    </xf>
    <xf numFmtId="0" fontId="20" fillId="7" borderId="5" xfId="0" applyFont="1" applyFill="1" applyBorder="1" applyAlignment="1">
      <alignment horizontal="center" vertical="center"/>
    </xf>
    <xf numFmtId="0" fontId="19" fillId="7" borderId="109" xfId="0" applyFont="1" applyFill="1" applyBorder="1" applyAlignment="1">
      <alignment horizontal="center" vertical="center" wrapText="1"/>
    </xf>
    <xf numFmtId="0" fontId="19" fillId="7" borderId="76" xfId="0" applyFont="1" applyFill="1" applyBorder="1" applyAlignment="1">
      <alignment horizontal="center" vertical="center" wrapText="1"/>
    </xf>
    <xf numFmtId="0" fontId="72" fillId="6" borderId="0" xfId="4" applyFont="1" applyFill="1" applyAlignment="1">
      <alignment horizontal="left" vertical="top"/>
    </xf>
    <xf numFmtId="0" fontId="48" fillId="0" borderId="0" xfId="0" applyFont="1" applyAlignment="1">
      <alignment horizontal="left" vertical="center" wrapText="1"/>
    </xf>
    <xf numFmtId="0" fontId="22" fillId="0" borderId="10" xfId="0" applyFont="1" applyBorder="1" applyAlignment="1">
      <alignment horizontal="center"/>
    </xf>
    <xf numFmtId="0" fontId="22" fillId="0" borderId="11" xfId="0" applyFont="1" applyBorder="1" applyAlignment="1">
      <alignment horizontal="center"/>
    </xf>
    <xf numFmtId="0" fontId="47" fillId="0" borderId="2" xfId="4" applyFont="1" applyBorder="1" applyAlignment="1">
      <alignment horizontal="center" vertical="center" wrapText="1"/>
    </xf>
    <xf numFmtId="0" fontId="47" fillId="0" borderId="3" xfId="4" applyFont="1" applyBorder="1" applyAlignment="1">
      <alignment horizontal="center" vertical="center" wrapText="1"/>
    </xf>
    <xf numFmtId="0" fontId="47" fillId="0" borderId="4" xfId="4" applyFont="1" applyBorder="1" applyAlignment="1">
      <alignment horizontal="center" vertical="center" wrapText="1"/>
    </xf>
    <xf numFmtId="14" fontId="47" fillId="0" borderId="10" xfId="4" applyNumberFormat="1" applyFont="1" applyBorder="1" applyAlignment="1">
      <alignment horizontal="center" vertical="center"/>
    </xf>
    <xf numFmtId="14" fontId="47" fillId="0" borderId="11" xfId="4" applyNumberFormat="1" applyFont="1" applyBorder="1" applyAlignment="1">
      <alignment horizontal="center" vertical="center"/>
    </xf>
    <xf numFmtId="0" fontId="22" fillId="0" borderId="10" xfId="4" applyFont="1" applyBorder="1" applyAlignment="1">
      <alignment vertical="center"/>
    </xf>
    <xf numFmtId="0" fontId="22" fillId="0" borderId="11" xfId="4" applyFont="1" applyBorder="1" applyAlignment="1">
      <alignment vertical="center"/>
    </xf>
    <xf numFmtId="0" fontId="47" fillId="4" borderId="2" xfId="18" applyFont="1" applyFill="1" applyBorder="1" applyAlignment="1">
      <alignment horizontal="center" vertical="center" wrapText="1"/>
    </xf>
    <xf numFmtId="0" fontId="47" fillId="4" borderId="3" xfId="18" applyFont="1" applyFill="1" applyBorder="1" applyAlignment="1">
      <alignment horizontal="center" vertical="center" wrapText="1"/>
    </xf>
    <xf numFmtId="0" fontId="47" fillId="4" borderId="4" xfId="18" applyFont="1" applyFill="1" applyBorder="1" applyAlignment="1">
      <alignment horizontal="center" vertical="center" wrapText="1"/>
    </xf>
    <xf numFmtId="0" fontId="58" fillId="0" borderId="0" xfId="0" applyFont="1" applyAlignment="1">
      <alignment horizontal="justify" vertical="center"/>
    </xf>
    <xf numFmtId="0" fontId="78" fillId="0" borderId="0" xfId="0" applyFont="1"/>
  </cellXfs>
  <cellStyles count="30">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3 3" xfId="29" xr:uid="{EDE164B8-A3A2-4598-83C3-F8AE217F64E9}"/>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E926A"/>
      <color rgb="FFC80000"/>
      <color rgb="FFE1C09F"/>
      <color rgb="FFEDD9C5"/>
      <color rgb="FFC4AF9C"/>
      <color rgb="FFF3E6D9"/>
      <color rgb="FFBA8C62"/>
      <color rgb="FFD6AB80"/>
      <color rgb="FFC7A17F"/>
      <color rgb="FFC09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externalLinks/externalLink1.xml" Type="http://schemas.openxmlformats.org/officeDocument/2006/relationships/externalLink"/><Relationship Id="rId47" Target="externalLinks/externalLink2.xml" Type="http://schemas.openxmlformats.org/officeDocument/2006/relationships/externalLink"/><Relationship Id="rId48" Target="theme/theme1.xml" Type="http://schemas.openxmlformats.org/officeDocument/2006/relationships/theme"/><Relationship Id="rId49" Target="styles.xml" Type="http://schemas.openxmlformats.org/officeDocument/2006/relationships/styles"/><Relationship Id="rId5" Target="worksheets/sheet5.xml" Type="http://schemas.openxmlformats.org/officeDocument/2006/relationships/worksheet"/><Relationship Id="rId50" Target="sharedStrings.xml" Type="http://schemas.openxmlformats.org/officeDocument/2006/relationships/sharedStrings"/><Relationship Id="rId51" Target="calcChain.xml" Type="http://schemas.openxmlformats.org/officeDocument/2006/relationships/calcChain"/><Relationship Id="rId52"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'D1'!$B$35</c:f>
              <c:strCache>
                <c:ptCount val="1"/>
                <c:pt idx="0">
                  <c:v>UKR</c:v>
                </c:pt>
              </c:strCache>
            </c:strRef>
          </c:tx>
          <c:spPr>
            <a:ln w="28575" cap="rnd">
              <a:solidFill>
                <a:schemeClr val="accent2">
                  <a:lumMod val="50000"/>
                </a:schemeClr>
              </a:solidFill>
              <a:prstDash val="sys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'D1'!$C$35:$I$35</c:f>
              <c:numCache>
                <c:formatCode>0.0</c:formatCode>
                <c:ptCount val="7"/>
                <c:pt idx="0">
                  <c:v>103.9</c:v>
                </c:pt>
                <c:pt idx="1">
                  <c:v>103.7</c:v>
                </c:pt>
                <c:pt idx="2">
                  <c:v>102.1</c:v>
                </c:pt>
                <c:pt idx="3">
                  <c:v>99.9</c:v>
                </c:pt>
                <c:pt idx="4">
                  <c:v>101.1</c:v>
                </c:pt>
                <c:pt idx="5">
                  <c:v>100.8</c:v>
                </c:pt>
                <c:pt idx="6">
                  <c:v>102.1</c:v>
                </c:pt>
              </c:numCache>
            </c:numRef>
          </c:val>
          <c:smooth val="0"/>
          <c:extLst>
            <c:ext xmlns:c16="http://schemas.microsoft.com/office/drawing/2014/chart" uri="{C3380CC4-5D6E-409C-BE32-E72D297353CC}">
              <c16:uniqueId val="{00000001-A722-4D27-BDE0-C545B1A7491C}"/>
            </c:ext>
          </c:extLst>
        </c:ser>
        <c:ser>
          <c:idx val="2"/>
          <c:order val="2"/>
          <c:tx>
            <c:strRef>
              <c:f>'D1'!$B$36</c:f>
              <c:strCache>
                <c:ptCount val="1"/>
                <c:pt idx="0">
                  <c:v>ROU</c:v>
                </c:pt>
              </c:strCache>
            </c:strRef>
          </c:tx>
          <c:spPr>
            <a:ln w="28575" cap="rnd">
              <a:solidFill>
                <a:schemeClr val="tx1"/>
              </a:solidFill>
              <a:prstDash val="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'D1'!$C$36:$I$36</c:f>
              <c:numCache>
                <c:formatCode>0.0</c:formatCode>
                <c:ptCount val="7"/>
                <c:pt idx="0">
                  <c:v>100.3</c:v>
                </c:pt>
                <c:pt idx="1">
                  <c:v>100.9</c:v>
                </c:pt>
                <c:pt idx="2">
                  <c:v>101.5</c:v>
                </c:pt>
                <c:pt idx="3">
                  <c:v>100.5</c:v>
                </c:pt>
                <c:pt idx="4" formatCode="General">
                  <c:v>100.2</c:v>
                </c:pt>
                <c:pt idx="5">
                  <c:v>102.1</c:v>
                </c:pt>
                <c:pt idx="6">
                  <c:v>101.6</c:v>
                </c:pt>
              </c:numCache>
            </c:numRef>
          </c:val>
          <c:smooth val="0"/>
          <c:extLst>
            <c:ext xmlns:c16="http://schemas.microsoft.com/office/drawing/2014/chart" uri="{C3380CC4-5D6E-409C-BE32-E72D297353CC}">
              <c16:uniqueId val="{00000002-A722-4D27-BDE0-C545B1A7491C}"/>
            </c:ext>
          </c:extLst>
        </c:ser>
        <c:ser>
          <c:idx val="3"/>
          <c:order val="3"/>
          <c:tx>
            <c:strRef>
              <c:f>'D1'!$B$37</c:f>
              <c:strCache>
                <c:ptCount val="1"/>
                <c:pt idx="0">
                  <c:v>UE</c:v>
                </c:pt>
              </c:strCache>
            </c:strRef>
          </c:tx>
          <c:spPr>
            <a:ln>
              <a:solidFill>
                <a:schemeClr val="accent2">
                  <a:lumMod val="50000"/>
                </a:schemeClr>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'D1'!$C$37:$I$37</c:f>
              <c:numCache>
                <c:formatCode>0.0</c:formatCode>
                <c:ptCount val="7"/>
                <c:pt idx="0">
                  <c:v>100.3</c:v>
                </c:pt>
                <c:pt idx="1">
                  <c:v>100.1</c:v>
                </c:pt>
                <c:pt idx="2">
                  <c:v>100.4</c:v>
                </c:pt>
                <c:pt idx="3">
                  <c:v>100.4</c:v>
                </c:pt>
                <c:pt idx="4" formatCode="General">
                  <c:v>100.3</c:v>
                </c:pt>
                <c:pt idx="5">
                  <c:v>100.2</c:v>
                </c:pt>
                <c:pt idx="6">
                  <c:v>101.6</c:v>
                </c:pt>
              </c:numCache>
            </c:numRef>
          </c:val>
          <c:smooth val="0"/>
          <c:extLst>
            <c:ext xmlns:c16="http://schemas.microsoft.com/office/drawing/2014/chart" uri="{C3380CC4-5D6E-409C-BE32-E72D297353CC}">
              <c16:uniqueId val="{00000003-A722-4D27-BDE0-C545B1A7491C}"/>
            </c:ext>
          </c:extLst>
        </c:ser>
        <c:ser>
          <c:idx val="4"/>
          <c:order val="4"/>
          <c:tx>
            <c:strRef>
              <c:f>'D1'!$B$39</c:f>
              <c:strCache>
                <c:ptCount val="1"/>
                <c:pt idx="0">
                  <c:v>100</c:v>
                </c:pt>
              </c:strCache>
            </c:strRef>
          </c:tx>
          <c:spPr>
            <a:ln>
              <a:solidFill>
                <a:srgbClr val="C80000"/>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'D1'!$C$39:$I$39</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4-A722-4D27-BDE0-C545B1A7491C}"/>
            </c:ext>
          </c:extLst>
        </c:ser>
        <c:ser>
          <c:idx val="5"/>
          <c:order val="5"/>
          <c:tx>
            <c:strRef>
              <c:f>'D1'!$B$38</c:f>
              <c:strCache>
                <c:ptCount val="1"/>
                <c:pt idx="0">
                  <c:v>MDA</c:v>
                </c:pt>
              </c:strCache>
            </c:strRef>
          </c:tx>
          <c:spPr>
            <a:ln>
              <a:solidFill>
                <a:srgbClr val="FAB406"/>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'D1'!$C$38:$I$38</c:f>
              <c:numCache>
                <c:formatCode>0.0</c:formatCode>
                <c:ptCount val="7"/>
                <c:pt idx="0">
                  <c:v>102</c:v>
                </c:pt>
                <c:pt idx="1">
                  <c:v>102.5</c:v>
                </c:pt>
                <c:pt idx="2">
                  <c:v>98.1</c:v>
                </c:pt>
                <c:pt idx="3">
                  <c:v>98.7</c:v>
                </c:pt>
                <c:pt idx="4" formatCode="General">
                  <c:v>98.8</c:v>
                </c:pt>
                <c:pt idx="5">
                  <c:v>101.1</c:v>
                </c:pt>
                <c:pt idx="6">
                  <c:v>105.2</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90868594546147308"/>
          <c:h val="0.83014635608710385"/>
        </c:manualLayout>
      </c:layout>
      <c:barChart>
        <c:barDir val="col"/>
        <c:grouping val="stacked"/>
        <c:varyColors val="0"/>
        <c:ser>
          <c:idx val="3"/>
          <c:order val="0"/>
          <c:tx>
            <c:strRef>
              <c:f>'D8'!$B$29</c:f>
              <c:strCache>
                <c:ptCount val="1"/>
                <c:pt idx="0">
                  <c:v>Combustibil diesel</c:v>
                </c:pt>
              </c:strCache>
            </c:strRef>
          </c:tx>
          <c:spPr>
            <a:solidFill>
              <a:srgbClr val="E0D2C6"/>
            </a:solidFill>
            <a:ln>
              <a:solidFill>
                <a:sysClr val="window" lastClr="FFFFFF"/>
              </a:solidFill>
            </a:ln>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'D8'!$C$29:$I$29</c:f>
              <c:numCache>
                <c:formatCode>#,##0.00</c:formatCode>
                <c:ptCount val="7"/>
                <c:pt idx="0">
                  <c:v>144.93</c:v>
                </c:pt>
                <c:pt idx="1">
                  <c:v>133.69</c:v>
                </c:pt>
                <c:pt idx="2">
                  <c:v>157.63999999999999</c:v>
                </c:pt>
                <c:pt idx="3">
                  <c:v>133.75</c:v>
                </c:pt>
                <c:pt idx="4">
                  <c:v>117.11</c:v>
                </c:pt>
                <c:pt idx="5">
                  <c:v>132.35</c:v>
                </c:pt>
                <c:pt idx="6">
                  <c:v>156.12</c:v>
                </c:pt>
              </c:numCache>
            </c:numRef>
          </c:val>
          <c:extLst>
            <c:ext xmlns:c16="http://schemas.microsoft.com/office/drawing/2014/chart" uri="{C3380CC4-5D6E-409C-BE32-E72D297353CC}">
              <c16:uniqueId val="{00000006-0B0D-42EA-83E8-5E3BDF8EBC49}"/>
            </c:ext>
          </c:extLst>
        </c:ser>
        <c:ser>
          <c:idx val="4"/>
          <c:order val="1"/>
          <c:tx>
            <c:strRef>
              <c:f>'D8'!$B$30</c:f>
              <c:strCache>
                <c:ptCount val="1"/>
                <c:pt idx="0">
                  <c:v>Energie electrică</c:v>
                </c:pt>
              </c:strCache>
            </c:strRef>
          </c:tx>
          <c:spPr>
            <a:solidFill>
              <a:srgbClr val="C4AF9C"/>
            </a:solidFill>
            <a:ln>
              <a:solidFill>
                <a:sysClr val="window" lastClr="FFFFFF"/>
              </a:solidFill>
            </a:ln>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'D8'!$C$30:$I$30</c:f>
              <c:numCache>
                <c:formatCode>#,##0.00</c:formatCode>
                <c:ptCount val="7"/>
                <c:pt idx="0">
                  <c:v>18.309999999999999</c:v>
                </c:pt>
                <c:pt idx="1">
                  <c:v>18.23</c:v>
                </c:pt>
                <c:pt idx="2">
                  <c:v>37.29</c:v>
                </c:pt>
                <c:pt idx="3">
                  <c:v>53.82</c:v>
                </c:pt>
                <c:pt idx="4">
                  <c:v>108.98</c:v>
                </c:pt>
                <c:pt idx="5">
                  <c:v>90.69</c:v>
                </c:pt>
                <c:pt idx="6">
                  <c:v>121.57</c:v>
                </c:pt>
              </c:numCache>
            </c:numRef>
          </c:val>
          <c:extLst>
            <c:ext xmlns:c16="http://schemas.microsoft.com/office/drawing/2014/chart" uri="{C3380CC4-5D6E-409C-BE32-E72D297353CC}">
              <c16:uniqueId val="{00000003-0B0D-42EA-83E8-5E3BDF8EBC49}"/>
            </c:ext>
          </c:extLst>
        </c:ser>
        <c:ser>
          <c:idx val="0"/>
          <c:order val="2"/>
          <c:tx>
            <c:strRef>
              <c:f>'D8'!$B$31</c:f>
              <c:strCache>
                <c:ptCount val="1"/>
                <c:pt idx="0">
                  <c:v>Benzine auto </c:v>
                </c:pt>
              </c:strCache>
            </c:strRef>
          </c:tx>
          <c:spPr>
            <a:solidFill>
              <a:srgbClr val="B9977D"/>
            </a:solidFill>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'D8'!$C$31:$I$31</c:f>
              <c:numCache>
                <c:formatCode>#,##0.00</c:formatCode>
                <c:ptCount val="7"/>
                <c:pt idx="0">
                  <c:v>67.81</c:v>
                </c:pt>
                <c:pt idx="1">
                  <c:v>63.82</c:v>
                </c:pt>
                <c:pt idx="2">
                  <c:v>77.13</c:v>
                </c:pt>
                <c:pt idx="3">
                  <c:v>70.69</c:v>
                </c:pt>
                <c:pt idx="4">
                  <c:v>59.24</c:v>
                </c:pt>
                <c:pt idx="5">
                  <c:v>44.24</c:v>
                </c:pt>
                <c:pt idx="6">
                  <c:v>62.91</c:v>
                </c:pt>
              </c:numCache>
            </c:numRef>
          </c:val>
          <c:extLst>
            <c:ext xmlns:c16="http://schemas.microsoft.com/office/drawing/2014/chart" uri="{C3380CC4-5D6E-409C-BE32-E72D297353CC}">
              <c16:uniqueId val="{00000004-0B0D-42EA-83E8-5E3BDF8EBC49}"/>
            </c:ext>
          </c:extLst>
        </c:ser>
        <c:ser>
          <c:idx val="5"/>
          <c:order val="3"/>
          <c:tx>
            <c:strRef>
              <c:f>'D8'!$B$32</c:f>
              <c:strCache>
                <c:ptCount val="1"/>
                <c:pt idx="0">
                  <c:v>Gaz natural</c:v>
                </c:pt>
              </c:strCache>
            </c:strRef>
          </c:tx>
          <c:spPr>
            <a:solidFill>
              <a:srgbClr val="9B7151"/>
            </a:solidFill>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'D8'!$C$32:$I$32</c:f>
              <c:numCache>
                <c:formatCode>#,##0.00</c:formatCode>
                <c:ptCount val="7"/>
                <c:pt idx="0">
                  <c:v>9.67</c:v>
                </c:pt>
                <c:pt idx="1">
                  <c:v>28.26</c:v>
                </c:pt>
                <c:pt idx="2">
                  <c:v>85.83</c:v>
                </c:pt>
                <c:pt idx="3">
                  <c:v>113.36</c:v>
                </c:pt>
                <c:pt idx="4">
                  <c:v>188</c:v>
                </c:pt>
                <c:pt idx="5">
                  <c:v>55.84</c:v>
                </c:pt>
                <c:pt idx="6">
                  <c:v>35.520000000000003</c:v>
                </c:pt>
              </c:numCache>
            </c:numRef>
          </c:val>
          <c:extLst>
            <c:ext xmlns:c16="http://schemas.microsoft.com/office/drawing/2014/chart" uri="{C3380CC4-5D6E-409C-BE32-E72D297353CC}">
              <c16:uniqueId val="{00000005-0B0D-42EA-83E8-5E3BDF8EBC49}"/>
            </c:ext>
          </c:extLst>
        </c:ser>
        <c:ser>
          <c:idx val="1"/>
          <c:order val="4"/>
          <c:tx>
            <c:strRef>
              <c:f>'D8'!$B$33</c:f>
              <c:strCache>
                <c:ptCount val="1"/>
                <c:pt idx="0">
                  <c:v>Cărbune </c:v>
                </c:pt>
              </c:strCache>
            </c:strRef>
          </c:tx>
          <c:spPr>
            <a:solidFill>
              <a:srgbClr val="6A4D38"/>
            </a:solidFill>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'D8'!$C$33:$I$33</c:f>
              <c:numCache>
                <c:formatCode>#,##0.00</c:formatCode>
                <c:ptCount val="7"/>
                <c:pt idx="0">
                  <c:v>3.06</c:v>
                </c:pt>
                <c:pt idx="1">
                  <c:v>2.4700000000000002</c:v>
                </c:pt>
                <c:pt idx="2">
                  <c:v>2.16</c:v>
                </c:pt>
                <c:pt idx="3">
                  <c:v>4.53</c:v>
                </c:pt>
                <c:pt idx="4">
                  <c:v>3.63</c:v>
                </c:pt>
                <c:pt idx="5">
                  <c:v>4.59</c:v>
                </c:pt>
                <c:pt idx="6">
                  <c:v>4.43</c:v>
                </c:pt>
              </c:numCache>
            </c:numRef>
          </c:val>
          <c:extLst>
            <c:ext xmlns:c16="http://schemas.microsoft.com/office/drawing/2014/chart" uri="{C3380CC4-5D6E-409C-BE32-E72D297353CC}">
              <c16:uniqueId val="{00000002-0B0D-42EA-83E8-5E3BDF8EBC49}"/>
            </c:ext>
          </c:extLst>
        </c:ser>
        <c:ser>
          <c:idx val="6"/>
          <c:order val="5"/>
          <c:tx>
            <c:strRef>
              <c:f>'D8'!$B$34</c:f>
              <c:strCache>
                <c:ptCount val="1"/>
                <c:pt idx="0">
                  <c:v>Pacură</c:v>
                </c:pt>
              </c:strCache>
            </c:strRef>
          </c:tx>
          <c:spPr>
            <a:solidFill>
              <a:srgbClr val="9B7151"/>
            </a:solidFill>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'D8'!$C$34:$I$34</c:f>
              <c:numCache>
                <c:formatCode>#,##0.00</c:formatCode>
                <c:ptCount val="7"/>
                <c:pt idx="0">
                  <c:v>0.1</c:v>
                </c:pt>
                <c:pt idx="1">
                  <c:v>0.08</c:v>
                </c:pt>
                <c:pt idx="2">
                  <c:v>0.11</c:v>
                </c:pt>
                <c:pt idx="3">
                  <c:v>0.02</c:v>
                </c:pt>
                <c:pt idx="4">
                  <c:v>0.03</c:v>
                </c:pt>
                <c:pt idx="5">
                  <c:v>0.04</c:v>
                </c:pt>
                <c:pt idx="6">
                  <c:v>0.11</c:v>
                </c:pt>
              </c:numCache>
            </c:numRef>
          </c:val>
          <c:extLst>
            <c:ext xmlns:c16="http://schemas.microsoft.com/office/drawing/2014/chart" uri="{C3380CC4-5D6E-409C-BE32-E72D297353CC}">
              <c16:uniqueId val="{00000001-0B0D-42EA-83E8-5E3BDF8EBC49}"/>
            </c:ext>
          </c:extLst>
        </c:ser>
        <c:ser>
          <c:idx val="2"/>
          <c:order val="6"/>
          <c:tx>
            <c:strRef>
              <c:f>'D8'!$B$35</c:f>
              <c:strCache>
                <c:ptCount val="1"/>
                <c:pt idx="0">
                  <c:v>Altele </c:v>
                </c:pt>
              </c:strCache>
            </c:strRef>
          </c:tx>
          <c:spPr>
            <a:solidFill>
              <a:srgbClr val="7F7F7F"/>
            </a:solidFill>
          </c:spPr>
          <c:invertIfNegative val="0"/>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'D8'!$C$35:$I$35</c:f>
              <c:numCache>
                <c:formatCode>#,##0.00</c:formatCode>
                <c:ptCount val="7"/>
                <c:pt idx="0">
                  <c:v>23.819999999999936</c:v>
                </c:pt>
                <c:pt idx="1">
                  <c:v>29.710000000000051</c:v>
                </c:pt>
                <c:pt idx="2">
                  <c:v>34.88000000000001</c:v>
                </c:pt>
                <c:pt idx="3">
                  <c:v>29.680000000000032</c:v>
                </c:pt>
                <c:pt idx="4">
                  <c:v>28.5</c:v>
                </c:pt>
                <c:pt idx="5">
                  <c:v>32.78</c:v>
                </c:pt>
                <c:pt idx="6">
                  <c:v>43.22</c:v>
                </c:pt>
              </c:numCache>
            </c:numRef>
          </c:val>
          <c:extLst>
            <c:ext xmlns:c16="http://schemas.microsoft.com/office/drawing/2014/chart" uri="{C3380CC4-5D6E-409C-BE32-E72D297353CC}">
              <c16:uniqueId val="{00000000-0B0D-42EA-83E8-5E3BDF8EBC49}"/>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7"/>
          <c:tx>
            <c:strRef>
              <c:f>'D8'!$B$36</c:f>
              <c:strCache>
                <c:ptCount val="1"/>
                <c:pt idx="0">
                  <c:v>Total </c:v>
                </c:pt>
              </c:strCache>
            </c:strRef>
          </c:tx>
          <c:spPr>
            <a:ln w="31750">
              <a:noFill/>
            </a:ln>
          </c:spPr>
          <c:marker>
            <c:symbol val="none"/>
          </c:marker>
          <c:dLbls>
            <c:spPr>
              <a:noFill/>
              <a:ln>
                <a:noFill/>
              </a:ln>
              <a:effectLst/>
            </c:spPr>
            <c:txPr>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'D8'!$C$36:$I$36</c:f>
              <c:numCache>
                <c:formatCode>#,##0.00</c:formatCode>
                <c:ptCount val="7"/>
                <c:pt idx="0">
                  <c:v>267.69999999999993</c:v>
                </c:pt>
                <c:pt idx="1">
                  <c:v>276.26000000000005</c:v>
                </c:pt>
                <c:pt idx="2">
                  <c:v>395.03999999999996</c:v>
                </c:pt>
                <c:pt idx="3">
                  <c:v>405.84999999999997</c:v>
                </c:pt>
                <c:pt idx="4">
                  <c:v>505.48999999999995</c:v>
                </c:pt>
                <c:pt idx="5">
                  <c:v>360.53</c:v>
                </c:pt>
                <c:pt idx="6">
                  <c:v>423.88</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6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9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80356402818081E-2"/>
          <c:y val="0.11111873702354368"/>
          <c:w val="0.8323937007874016"/>
          <c:h val="0.66943079876209499"/>
        </c:manualLayout>
      </c:layout>
      <c:barChart>
        <c:barDir val="col"/>
        <c:grouping val="clustered"/>
        <c:varyColors val="0"/>
        <c:ser>
          <c:idx val="1"/>
          <c:order val="0"/>
          <c:tx>
            <c:strRef>
              <c:f>'D9'!$B$29</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'D9'!$C$29:$I$29</c:f>
              <c:numCache>
                <c:formatCode>0.00</c:formatCode>
                <c:ptCount val="7"/>
                <c:pt idx="0">
                  <c:v>575.89922504000003</c:v>
                </c:pt>
                <c:pt idx="1">
                  <c:v>691.25729493000006</c:v>
                </c:pt>
                <c:pt idx="2">
                  <c:v>750.75237161000018</c:v>
                </c:pt>
                <c:pt idx="3">
                  <c:v>714.15379933999998</c:v>
                </c:pt>
                <c:pt idx="4">
                  <c:v>621.39</c:v>
                </c:pt>
                <c:pt idx="5">
                  <c:v>797.44</c:v>
                </c:pt>
                <c:pt idx="6">
                  <c:v>911.64</c:v>
                </c:pt>
              </c:numCache>
            </c:numRef>
          </c:val>
          <c:extLst>
            <c:ext xmlns:c16="http://schemas.microsoft.com/office/drawing/2014/chart" uri="{C3380CC4-5D6E-409C-BE32-E72D297353CC}">
              <c16:uniqueId val="{00000001-00FC-4811-841C-BBC74812F9F2}"/>
            </c:ext>
          </c:extLst>
        </c:ser>
        <c:ser>
          <c:idx val="2"/>
          <c:order val="1"/>
          <c:tx>
            <c:strRef>
              <c:f>'D9'!$B$30</c:f>
              <c:strCache>
                <c:ptCount val="1"/>
                <c:pt idx="0">
                  <c:v>Import</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'D9'!$C$30:$I$30</c:f>
              <c:numCache>
                <c:formatCode>0.00</c:formatCode>
                <c:ptCount val="7"/>
                <c:pt idx="0">
                  <c:v>358.76879188000004</c:v>
                </c:pt>
                <c:pt idx="1">
                  <c:v>445.08828991000013</c:v>
                </c:pt>
                <c:pt idx="2">
                  <c:v>514.28319596999995</c:v>
                </c:pt>
                <c:pt idx="3">
                  <c:v>478.97749885999997</c:v>
                </c:pt>
                <c:pt idx="4">
                  <c:v>423.1</c:v>
                </c:pt>
                <c:pt idx="5">
                  <c:v>560.47</c:v>
                </c:pt>
                <c:pt idx="6">
                  <c:v>643.99</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40"/>
        <c:axId val="457799408"/>
        <c:axId val="457802360"/>
      </c:barChart>
      <c:lineChart>
        <c:grouping val="standard"/>
        <c:varyColors val="0"/>
        <c:ser>
          <c:idx val="3"/>
          <c:order val="2"/>
          <c:tx>
            <c:strRef>
              <c:f>'D9'!$B$31</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'D9'!$C$31:$I$31</c:f>
              <c:numCache>
                <c:formatCode>0.0</c:formatCode>
                <c:ptCount val="7"/>
                <c:pt idx="0">
                  <c:v>5.6507776227852844</c:v>
                </c:pt>
                <c:pt idx="1">
                  <c:v>5.7865032520726523</c:v>
                </c:pt>
                <c:pt idx="2">
                  <c:v>4.5354809754151502</c:v>
                </c:pt>
                <c:pt idx="3">
                  <c:v>4.8096331729304245</c:v>
                </c:pt>
                <c:pt idx="4">
                  <c:v>5</c:v>
                </c:pt>
                <c:pt idx="5">
                  <c:v>5.0134025184560134</c:v>
                </c:pt>
                <c:pt idx="6">
                  <c:v>4.4000000000000004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10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150"/>
      </c:valAx>
      <c:valAx>
        <c:axId val="618600624"/>
        <c:scaling>
          <c:orientation val="minMax"/>
          <c:max val="2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7812653269087637"/>
          <c:w val="0.96942320209973754"/>
          <c:h val="0.106122928663767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0.00</c:formatCode>
                <c:ptCount val="2"/>
                <c:pt idx="0">
                  <c:v>280.24620692000002</c:v>
                </c:pt>
                <c:pt idx="1">
                  <c:v>29.109377850000001</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49385940473222878"/>
          <c:h val="0.77057622408264737"/>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28.127583830000003</c:v>
                </c:pt>
                <c:pt idx="1">
                  <c:v>94.673812940000005</c:v>
                </c:pt>
                <c:pt idx="2">
                  <c:v>87.37</c:v>
                </c:pt>
                <c:pt idx="3">
                  <c:v>8.4983654900000261</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0-7196-46FC-9526-A2599EA3DDF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1-7196-46FC-9526-A2599EA3DDF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'D10'!$C$56:$C$59</c:f>
              <c:numCache>
                <c:formatCode>0.00</c:formatCode>
                <c:ptCount val="4"/>
                <c:pt idx="0">
                  <c:v>2.7109881600000003</c:v>
                </c:pt>
                <c:pt idx="1">
                  <c:v>80.126884579999995</c:v>
                </c:pt>
                <c:pt idx="2">
                  <c:v>89.578055199999994</c:v>
                </c:pt>
                <c:pt idx="3">
                  <c:v>6.6766377399999897</c:v>
                </c:pt>
              </c:numCache>
            </c:numRef>
          </c:val>
          <c:extLst>
            <c:ext xmlns:c16="http://schemas.microsoft.com/office/drawing/2014/chart" uri="{C3380CC4-5D6E-409C-BE32-E72D297353CC}">
              <c16:uniqueId val="{00000002-7196-46FC-9526-A2599EA3DDF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63.09</c:v>
                </c:pt>
                <c:pt idx="1">
                  <c:v>152.53</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'D10'!$D$51:$D$52</c:f>
              <c:numCache>
                <c:formatCode>0.00</c:formatCode>
                <c:ptCount val="2"/>
                <c:pt idx="0">
                  <c:v>233.29425775999999</c:v>
                </c:pt>
                <c:pt idx="1">
                  <c:v>35.691422750000001</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68660501724118816"/>
        </c:manualLayout>
      </c:layout>
      <c:barChart>
        <c:barDir val="col"/>
        <c:grouping val="stacked"/>
        <c:varyColors val="0"/>
        <c:ser>
          <c:idx val="3"/>
          <c:order val="0"/>
          <c:tx>
            <c:strRef>
              <c:f>'D11'!$B$43</c:f>
              <c:strCache>
                <c:ptCount val="1"/>
                <c:pt idx="0">
                  <c:v>Alte venituri primare, net</c:v>
                </c:pt>
              </c:strCache>
            </c:strRef>
          </c:tx>
          <c:spPr>
            <a:solidFill>
              <a:schemeClr val="tx1"/>
            </a:solidFill>
            <a:ln>
              <a:noFill/>
            </a:ln>
            <a:effectLst/>
          </c:spPr>
          <c:invertIfNegative val="0"/>
          <c:cat>
            <c:multiLvlStrRef>
              <c:f>'D11'!$C$38:$I$39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'D11'!$C$43:$I$43</c:f>
              <c:numCache>
                <c:formatCode>#,##0.00</c:formatCode>
                <c:ptCount val="7"/>
                <c:pt idx="0">
                  <c:v>0.98</c:v>
                </c:pt>
                <c:pt idx="1">
                  <c:v>1.05</c:v>
                </c:pt>
                <c:pt idx="2">
                  <c:v>3.0000000000000027E-2</c:v>
                </c:pt>
                <c:pt idx="3">
                  <c:v>0.83000000000000007</c:v>
                </c:pt>
                <c:pt idx="4">
                  <c:v>1.65641522</c:v>
                </c:pt>
                <c:pt idx="5">
                  <c:v>1.97</c:v>
                </c:pt>
                <c:pt idx="6">
                  <c:v>2.15</c:v>
                </c:pt>
              </c:numCache>
            </c:numRef>
          </c:val>
          <c:extLst>
            <c:ext xmlns:c16="http://schemas.microsoft.com/office/drawing/2014/chart" uri="{C3380CC4-5D6E-409C-BE32-E72D297353CC}">
              <c16:uniqueId val="{00000000-D16E-41A1-A3B7-84F4F00F75C0}"/>
            </c:ext>
          </c:extLst>
        </c:ser>
        <c:ser>
          <c:idx val="2"/>
          <c:order val="1"/>
          <c:tx>
            <c:strRef>
              <c:f>'D11'!$B$42</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'D11'!$C$38:$I$39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'D11'!$C$42:$I$42</c:f>
              <c:numCache>
                <c:formatCode>#,##0.00</c:formatCode>
                <c:ptCount val="7"/>
                <c:pt idx="0">
                  <c:v>-85.410525169999971</c:v>
                </c:pt>
                <c:pt idx="1">
                  <c:v>-174.69587657</c:v>
                </c:pt>
                <c:pt idx="2">
                  <c:v>-199.72481838999997</c:v>
                </c:pt>
                <c:pt idx="3">
                  <c:v>-222.30260810999999</c:v>
                </c:pt>
                <c:pt idx="4">
                  <c:v>-129.46</c:v>
                </c:pt>
                <c:pt idx="5">
                  <c:v>-203.78</c:v>
                </c:pt>
                <c:pt idx="6">
                  <c:v>-215.78</c:v>
                </c:pt>
              </c:numCache>
            </c:numRef>
          </c:val>
          <c:extLst>
            <c:ext xmlns:c16="http://schemas.microsoft.com/office/drawing/2014/chart" uri="{C3380CC4-5D6E-409C-BE32-E72D297353CC}">
              <c16:uniqueId val="{00000001-D16E-41A1-A3B7-84F4F00F75C0}"/>
            </c:ext>
          </c:extLst>
        </c:ser>
        <c:ser>
          <c:idx val="1"/>
          <c:order val="2"/>
          <c:tx>
            <c:strRef>
              <c:f>'D11'!$B$41</c:f>
              <c:strCache>
                <c:ptCount val="1"/>
                <c:pt idx="0">
                  <c:v>Remunerarea salariaților, net   </c:v>
                </c:pt>
              </c:strCache>
            </c:strRef>
          </c:tx>
          <c:spPr>
            <a:solidFill>
              <a:srgbClr val="D9D9D9"/>
            </a:solidFill>
            <a:ln>
              <a:noFill/>
            </a:ln>
            <a:effectLst/>
          </c:spPr>
          <c:invertIfNegative val="0"/>
          <c:dLbls>
            <c:dLbl>
              <c:idx val="0"/>
              <c:layout>
                <c:manualLayout>
                  <c:x val="1.6181231835133739E-3"/>
                  <c:y val="-9.41226167768458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'D11'!$C$38:$I$39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'D11'!$C$41:$I$41</c:f>
              <c:numCache>
                <c:formatCode>#,##0.00</c:formatCode>
                <c:ptCount val="7"/>
                <c:pt idx="0">
                  <c:v>167.62735706000001</c:v>
                </c:pt>
                <c:pt idx="1">
                  <c:v>216.10637489999999</c:v>
                </c:pt>
                <c:pt idx="2">
                  <c:v>199.60221194000002</c:v>
                </c:pt>
                <c:pt idx="3">
                  <c:v>189.46462309</c:v>
                </c:pt>
                <c:pt idx="4">
                  <c:v>164.1</c:v>
                </c:pt>
                <c:pt idx="5">
                  <c:v>183.52</c:v>
                </c:pt>
                <c:pt idx="6">
                  <c:v>171.99</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'D11'!$B$44</c:f>
              <c:strCache>
                <c:ptCount val="1"/>
                <c:pt idx="0">
                  <c:v>Sold</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'D11'!$C$44:$I$44</c:f>
              <c:numCache>
                <c:formatCode>#,##0.00</c:formatCode>
                <c:ptCount val="7"/>
                <c:pt idx="0">
                  <c:v>83.196831890000027</c:v>
                </c:pt>
                <c:pt idx="1">
                  <c:v>42.46049832999995</c:v>
                </c:pt>
                <c:pt idx="2">
                  <c:v>-9.2606450000005225E-2</c:v>
                </c:pt>
                <c:pt idx="3">
                  <c:v>-32.007985020000035</c:v>
                </c:pt>
                <c:pt idx="4">
                  <c:v>36.299999999999997</c:v>
                </c:pt>
                <c:pt idx="5">
                  <c:v>-18.29</c:v>
                </c:pt>
                <c:pt idx="6">
                  <c:v>-41.64</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'D11'!$B$40</c:f>
              <c:strCache>
                <c:ptCount val="1"/>
                <c:pt idx="0">
                  <c:v>Sold / PIB (scala din dreapta)</c:v>
                </c:pt>
              </c:strCache>
            </c:strRef>
          </c:tx>
          <c:spPr>
            <a:ln w="34925" cap="rnd">
              <a:noFill/>
              <a:round/>
            </a:ln>
            <a:effectLst/>
          </c:spPr>
          <c:marker>
            <c:symbol val="circle"/>
            <c:size val="10"/>
            <c:spPr>
              <a:solidFill>
                <a:srgbClr val="6C4726"/>
              </a:solidFill>
              <a:ln w="9525">
                <a:solidFill>
                  <a:schemeClr val="bg1"/>
                </a:solidFill>
              </a:ln>
              <a:effectLst/>
            </c:spPr>
          </c:marker>
          <c:dLbls>
            <c:dLbl>
              <c:idx val="0"/>
              <c:layout>
                <c:manualLayout>
                  <c:x val="-3.0432947332383796E-2"/>
                  <c:y val="-3.7447608042836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15-4C4C-8955-330A6DFCD69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'D11'!$C$40:$I$40</c:f>
              <c:numCache>
                <c:formatCode>0.0%</c:formatCode>
                <c:ptCount val="7"/>
                <c:pt idx="0">
                  <c:v>2.1999999999999999E-2</c:v>
                </c:pt>
                <c:pt idx="1">
                  <c:v>0.01</c:v>
                </c:pt>
                <c:pt idx="2">
                  <c:v>1E-3</c:v>
                </c:pt>
                <c:pt idx="3">
                  <c:v>-7.0000000000000001E-3</c:v>
                </c:pt>
                <c:pt idx="4">
                  <c:v>8.9999999999999993E-3</c:v>
                </c:pt>
                <c:pt idx="5">
                  <c:v>-4.0000000000000001E-3</c:v>
                </c:pt>
                <c:pt idx="6">
                  <c:v>-7.0000000000000001E-3</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4.6318655929439727E-2"/>
          <c:y val="0.87929519832756131"/>
          <c:w val="0.92100386630993936"/>
          <c:h val="0.119118788899136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5.2591623721453422E-2"/>
                  <c:y val="-7.3332486190195157E-17"/>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4011562508174842"/>
                      <c:h val="0.20594141732283464"/>
                    </c:manualLayout>
                  </c15:layout>
                </c:ext>
                <c:ext xmlns:c16="http://schemas.microsoft.com/office/drawing/2014/chart" uri="{C3380CC4-5D6E-409C-BE32-E72D297353CC}">
                  <c16:uniqueId val="{00000000-78F5-4DEA-AC0D-FC87AD4943EE}"/>
                </c:ext>
              </c:extLst>
            </c:dLbl>
            <c:dLbl>
              <c:idx val="1"/>
              <c:layout>
                <c:manualLayout>
                  <c:x val="-3.2530890631343914E-2"/>
                  <c:y val="-1.1361974981349892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9860988306694219"/>
                      <c:h val="0.20594141732283464"/>
                    </c:manualLayout>
                  </c15:layout>
                </c:ext>
                <c:ext xmlns:c16="http://schemas.microsoft.com/office/drawing/2014/chart" uri="{C3380CC4-5D6E-409C-BE32-E72D297353CC}">
                  <c16:uniqueId val="{00000001-78F5-4DEA-AC0D-FC87AD4943EE}"/>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 din active de rezervă</c:v>
              </c:pt>
              <c:pt idx="1">
                <c:v>… din alte investiţii</c:v>
              </c:pt>
            </c:strLit>
          </c:cat>
          <c:val>
            <c:numRef>
              <c:f>'D11'!$C$54:$C$55</c:f>
              <c:numCache>
                <c:formatCode>0.00</c:formatCode>
                <c:ptCount val="2"/>
                <c:pt idx="0">
                  <c:v>38.770000000000003</c:v>
                </c:pt>
                <c:pt idx="1">
                  <c:v>5.8270026100000001</c:v>
                </c:pt>
              </c:numCache>
            </c:numRef>
          </c:val>
          <c:extLst>
            <c:ext xmlns:c16="http://schemas.microsoft.com/office/drawing/2014/chart" uri="{C3380CC4-5D6E-409C-BE32-E72D297353CC}">
              <c16:uniqueId val="{00000002-78F5-4DEA-AC0D-FC87AD4943EE}"/>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Venituri din investiţii directe</c:v>
              </c:pt>
              <c:pt idx="1">
                <c:v>Venituri din alte investiţii</c:v>
              </c:pt>
            </c:strLit>
          </c:cat>
          <c:val>
            <c:numRef>
              <c:f>'D11'!$C$58:$C$59</c:f>
              <c:numCache>
                <c:formatCode>0.00</c:formatCode>
                <c:ptCount val="2"/>
                <c:pt idx="0">
                  <c:v>222.52120807</c:v>
                </c:pt>
                <c:pt idx="1">
                  <c:v>40.943967409999999</c:v>
                </c:pt>
              </c:numCache>
            </c:numRef>
          </c:val>
          <c:extLst>
            <c:ext xmlns:c16="http://schemas.microsoft.com/office/drawing/2014/chart" uri="{C3380CC4-5D6E-409C-BE32-E72D297353CC}">
              <c16:uniqueId val="{00000000-6ED6-4274-B7A7-8942F71E2B08}"/>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3174947477558596"/>
        </c:manualLayout>
      </c:layout>
      <c:barChart>
        <c:barDir val="col"/>
        <c:grouping val="clustered"/>
        <c:varyColors val="0"/>
        <c:ser>
          <c:idx val="1"/>
          <c:order val="1"/>
          <c:tx>
            <c:strRef>
              <c:f>'D2'!$B$30</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'D2'!$C$30:$I$30</c:f>
              <c:numCache>
                <c:formatCode>0.0</c:formatCode>
                <c:ptCount val="7"/>
                <c:pt idx="0">
                  <c:v>35.72637522258654</c:v>
                </c:pt>
                <c:pt idx="1">
                  <c:v>32.882431581497798</c:v>
                </c:pt>
                <c:pt idx="2">
                  <c:v>27.855841007735808</c:v>
                </c:pt>
                <c:pt idx="3">
                  <c:v>31.13695060565707</c:v>
                </c:pt>
                <c:pt idx="4">
                  <c:v>33.200000000000003</c:v>
                </c:pt>
                <c:pt idx="5">
                  <c:v>30.1</c:v>
                </c:pt>
                <c:pt idx="6">
                  <c:v>29.6</c:v>
                </c:pt>
              </c:numCache>
            </c:numRef>
          </c:val>
          <c:extLst>
            <c:ext xmlns:c16="http://schemas.microsoft.com/office/drawing/2014/chart" uri="{C3380CC4-5D6E-409C-BE32-E72D297353CC}">
              <c16:uniqueId val="{00000000-1C34-44AE-AA02-3BA501AC092B}"/>
            </c:ext>
          </c:extLst>
        </c:ser>
        <c:ser>
          <c:idx val="2"/>
          <c:order val="2"/>
          <c:tx>
            <c:strRef>
              <c:f>'D2'!$B$31</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'D2'!$C$31:$I$31</c:f>
              <c:numCache>
                <c:formatCode>0.0</c:formatCode>
                <c:ptCount val="7"/>
                <c:pt idx="0">
                  <c:v>58.313332407593975</c:v>
                </c:pt>
                <c:pt idx="1">
                  <c:v>59.388911410365928</c:v>
                </c:pt>
                <c:pt idx="2">
                  <c:v>53.906052693019788</c:v>
                </c:pt>
                <c:pt idx="3">
                  <c:v>58.342422113833557</c:v>
                </c:pt>
                <c:pt idx="4">
                  <c:v>69.3</c:v>
                </c:pt>
                <c:pt idx="5">
                  <c:v>61.4</c:v>
                </c:pt>
                <c:pt idx="6">
                  <c:v>52.5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50"/>
        <c:axId val="482869832"/>
        <c:axId val="482870488"/>
      </c:barChart>
      <c:lineChart>
        <c:grouping val="standard"/>
        <c:varyColors val="0"/>
        <c:ser>
          <c:idx val="0"/>
          <c:order val="0"/>
          <c:tx>
            <c:strRef>
              <c:f>'D2'!$B$29</c:f>
              <c:strCache>
                <c:ptCount val="1"/>
                <c:pt idx="0">
                  <c:v>Gradul de deschidere comercială</c:v>
                </c:pt>
              </c:strCache>
            </c:strRef>
          </c:tx>
          <c:spPr>
            <a:ln w="19050"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'D2'!$C$29:$I$29</c:f>
              <c:numCache>
                <c:formatCode>0.0</c:formatCode>
                <c:ptCount val="7"/>
                <c:pt idx="0">
                  <c:v>94.039707630180516</c:v>
                </c:pt>
                <c:pt idx="1">
                  <c:v>92.271342991863719</c:v>
                </c:pt>
                <c:pt idx="2">
                  <c:v>81.761893700755593</c:v>
                </c:pt>
                <c:pt idx="3">
                  <c:v>89.479372719490627</c:v>
                </c:pt>
                <c:pt idx="4">
                  <c:v>102.5</c:v>
                </c:pt>
                <c:pt idx="5">
                  <c:v>91.5</c:v>
                </c:pt>
                <c:pt idx="6">
                  <c:v>82.1</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0377277801305613"/>
          <c:w val="0.90361147937487118"/>
          <c:h val="0.1956094679189013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8.7793477870060768E-2"/>
          <c:w val="0.85907035915967334"/>
          <c:h val="0.56049077769388411"/>
        </c:manualLayout>
      </c:layout>
      <c:barChart>
        <c:barDir val="col"/>
        <c:grouping val="stacked"/>
        <c:varyColors val="0"/>
        <c:ser>
          <c:idx val="4"/>
          <c:order val="1"/>
          <c:tx>
            <c:strRef>
              <c:f>'D12'!$B$60</c:f>
              <c:strCache>
                <c:ptCount val="1"/>
                <c:pt idx="0">
                  <c:v>Alte venituri secundare, net</c:v>
                </c:pt>
              </c:strCache>
            </c:strRef>
          </c:tx>
          <c:spPr>
            <a:solidFill>
              <a:srgbClr val="87643D"/>
            </a:solidFill>
            <a:ln>
              <a:noFill/>
            </a:ln>
            <a:effectLst/>
          </c:spPr>
          <c:invertIfNegative val="0"/>
          <c:dLbls>
            <c:dLbl>
              <c:idx val="6"/>
              <c:layout>
                <c:manualLayout>
                  <c:x val="0"/>
                  <c:y val="5.4794520547945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44-4932-8583-4EC374D195D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'D12'!$C$60:$I$60</c:f>
              <c:numCache>
                <c:formatCode>#,##0.00</c:formatCode>
                <c:ptCount val="7"/>
                <c:pt idx="0">
                  <c:v>111.03</c:v>
                </c:pt>
                <c:pt idx="1">
                  <c:v>133.27999999999994</c:v>
                </c:pt>
                <c:pt idx="2">
                  <c:v>155.58999999999997</c:v>
                </c:pt>
                <c:pt idx="3">
                  <c:v>128.04000000000002</c:v>
                </c:pt>
                <c:pt idx="4">
                  <c:v>115.76</c:v>
                </c:pt>
                <c:pt idx="5">
                  <c:v>178.52</c:v>
                </c:pt>
                <c:pt idx="6">
                  <c:v>230.1</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Transferuri personale, net</c:v>
                </c:pt>
              </c:strCache>
            </c:strRef>
          </c:tx>
          <c:spPr>
            <a:solidFill>
              <a:srgbClr val="BB946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'D12'!$C$59:$I$59</c:f>
              <c:numCache>
                <c:formatCode>#,##0.00</c:formatCode>
                <c:ptCount val="7"/>
                <c:pt idx="0">
                  <c:v>157.68184128999999</c:v>
                </c:pt>
                <c:pt idx="1">
                  <c:v>154.59537513000001</c:v>
                </c:pt>
                <c:pt idx="2">
                  <c:v>156.09940243</c:v>
                </c:pt>
                <c:pt idx="3">
                  <c:v>164.28159254999997</c:v>
                </c:pt>
                <c:pt idx="4">
                  <c:v>148.24</c:v>
                </c:pt>
                <c:pt idx="5">
                  <c:v>174.72</c:v>
                </c:pt>
                <c:pt idx="6">
                  <c:v>158.19999999999999</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Cooperarea internațională curentă,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'D12'!$C$58:$I$58</c:f>
              <c:numCache>
                <c:formatCode>#,##0.00</c:formatCode>
                <c:ptCount val="7"/>
                <c:pt idx="0">
                  <c:v>73.23</c:v>
                </c:pt>
                <c:pt idx="1">
                  <c:v>87.14</c:v>
                </c:pt>
                <c:pt idx="2">
                  <c:v>164.15</c:v>
                </c:pt>
                <c:pt idx="3">
                  <c:v>92.649999999999991</c:v>
                </c:pt>
                <c:pt idx="4">
                  <c:v>116.29</c:v>
                </c:pt>
                <c:pt idx="5">
                  <c:v>162.01</c:v>
                </c:pt>
                <c:pt idx="6">
                  <c:v>175.06</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'D12'!$C$55:$I$56</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extLst>
                      <c:ext uri="{02D57815-91ED-43cb-92C2-25804820EDAC}">
                        <c15:formulaRef>
                          <c15:sqref>'D12'!$C$57:$I$57</c15:sqref>
                        </c15:formulaRef>
                      </c:ext>
                    </c:extLst>
                    <c:numCache>
                      <c:formatCode>#,##0.00</c:formatCode>
                      <c:ptCount val="7"/>
                      <c:pt idx="0">
                        <c:v>341.94184129000001</c:v>
                      </c:pt>
                      <c:pt idx="1">
                        <c:v>375.01537512999994</c:v>
                      </c:pt>
                      <c:pt idx="2">
                        <c:v>475.83940243000001</c:v>
                      </c:pt>
                      <c:pt idx="3">
                        <c:v>384.97159254999997</c:v>
                      </c:pt>
                      <c:pt idx="4">
                        <c:v>380.29</c:v>
                      </c:pt>
                      <c:pt idx="5">
                        <c:v>515.25</c:v>
                      </c:pt>
                      <c:pt idx="6">
                        <c:v>563.35</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Sold / PIB (%, scala din dreapta)</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'D12'!$C$61:$I$61</c:f>
              <c:numCache>
                <c:formatCode>0.0</c:formatCode>
                <c:ptCount val="7"/>
                <c:pt idx="0">
                  <c:v>8.9</c:v>
                </c:pt>
                <c:pt idx="1">
                  <c:v>8.8000000000000007</c:v>
                </c:pt>
                <c:pt idx="2">
                  <c:v>9.1</c:v>
                </c:pt>
                <c:pt idx="3">
                  <c:v>7.9</c:v>
                </c:pt>
                <c:pt idx="4">
                  <c:v>9.6</c:v>
                </c:pt>
                <c:pt idx="5">
                  <c:v>10.8</c:v>
                </c:pt>
                <c:pt idx="6">
                  <c:v>9.3000000000000007</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60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a:t>mil. USD</a:t>
                </a:r>
                <a:endParaRPr lang="ro-MD"/>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6280696077373886"/>
          <c:w val="0.7343936538134076"/>
          <c:h val="0.137193039226261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'D13'!$B$55</c:f>
              <c:strCache>
                <c:ptCount val="1"/>
                <c:pt idx="0">
                  <c:v>Transferuri personale</c:v>
                </c:pt>
              </c:strCache>
            </c:strRef>
          </c:tx>
          <c:spPr>
            <a:solidFill>
              <a:schemeClr val="accent6">
                <a:lumMod val="50000"/>
              </a:schemeClr>
            </a:solidFill>
            <a:ln>
              <a:noFill/>
            </a:ln>
            <a:effectLst/>
          </c:spPr>
          <c:invertIfNegative val="0"/>
          <c:dLbls>
            <c:dLbl>
              <c:idx val="6"/>
              <c:layout>
                <c:manualLayout>
                  <c:x val="0"/>
                  <c:y val="3.7170662805600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49-4C1A-A4FA-4146A5826F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'D13'!$C$55:$I$55</c:f>
              <c:numCache>
                <c:formatCode>#,##0.00</c:formatCode>
                <c:ptCount val="7"/>
                <c:pt idx="0">
                  <c:v>252.56524012</c:v>
                </c:pt>
                <c:pt idx="1">
                  <c:v>253.29551659999998</c:v>
                </c:pt>
                <c:pt idx="2">
                  <c:v>260.36683035999999</c:v>
                </c:pt>
                <c:pt idx="3">
                  <c:v>263.70011270999998</c:v>
                </c:pt>
                <c:pt idx="4">
                  <c:v>235.12</c:v>
                </c:pt>
                <c:pt idx="5">
                  <c:v>271.06</c:v>
                </c:pt>
                <c:pt idx="6">
                  <c:v>265.93</c:v>
                </c:pt>
              </c:numCache>
            </c:numRef>
          </c:val>
          <c:extLst>
            <c:ext xmlns:c16="http://schemas.microsoft.com/office/drawing/2014/chart" uri="{C3380CC4-5D6E-409C-BE32-E72D297353CC}">
              <c16:uniqueId val="{00000000-9F74-4D68-848C-B18F2FB436CD}"/>
            </c:ext>
          </c:extLst>
        </c:ser>
        <c:ser>
          <c:idx val="1"/>
          <c:order val="1"/>
          <c:tx>
            <c:strRef>
              <c:f>'D13'!$B$56</c:f>
              <c:strCache>
                <c:ptCount val="1"/>
                <c:pt idx="0">
                  <c:v>Remunerarea salariaților </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'D13'!$C$56:$I$56</c:f>
              <c:numCache>
                <c:formatCode>#,##0.00</c:formatCode>
                <c:ptCount val="7"/>
                <c:pt idx="0">
                  <c:v>167.59823204000003</c:v>
                </c:pt>
                <c:pt idx="1">
                  <c:v>210.34770768999999</c:v>
                </c:pt>
                <c:pt idx="2">
                  <c:v>196.58122245999999</c:v>
                </c:pt>
                <c:pt idx="3">
                  <c:v>184.33300467000004</c:v>
                </c:pt>
                <c:pt idx="4">
                  <c:v>159.26</c:v>
                </c:pt>
                <c:pt idx="5">
                  <c:v>178.34</c:v>
                </c:pt>
                <c:pt idx="6">
                  <c:v>172.37</c:v>
                </c:pt>
              </c:numCache>
            </c:numRef>
          </c:val>
          <c:extLst>
            <c:ext xmlns:c16="http://schemas.microsoft.com/office/drawing/2014/chart" uri="{C3380CC4-5D6E-409C-BE32-E72D297353CC}">
              <c16:uniqueId val="{00000002-9F74-4D68-848C-B18F2FB436CD}"/>
            </c:ext>
          </c:extLst>
        </c:ser>
        <c:ser>
          <c:idx val="2"/>
          <c:order val="2"/>
          <c:tx>
            <c:strRef>
              <c:f>'D13'!$B$57</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'D13'!$C$57:$I$57</c:f>
              <c:numCache>
                <c:formatCode>#,##0.00</c:formatCode>
                <c:ptCount val="7"/>
                <c:pt idx="0">
                  <c:v>13.093325019999998</c:v>
                </c:pt>
                <c:pt idx="1">
                  <c:v>15.707280739999998</c:v>
                </c:pt>
                <c:pt idx="2">
                  <c:v>20.668316619999999</c:v>
                </c:pt>
                <c:pt idx="3">
                  <c:v>20.270901869999999</c:v>
                </c:pt>
                <c:pt idx="4">
                  <c:v>17.690000000000001</c:v>
                </c:pt>
                <c:pt idx="5">
                  <c:v>22.51</c:v>
                </c:pt>
                <c:pt idx="6">
                  <c:v>25.45</c:v>
                </c:pt>
              </c:numCache>
            </c:numRef>
          </c:val>
          <c:extLst>
            <c:ext xmlns:c16="http://schemas.microsoft.com/office/drawing/2014/chart" uri="{C3380CC4-5D6E-409C-BE32-E72D297353CC}">
              <c16:uniqueId val="{00000003-9F74-4D68-848C-B18F2FB436CD}"/>
            </c:ext>
          </c:extLst>
        </c:ser>
        <c:ser>
          <c:idx val="3"/>
          <c:order val="3"/>
          <c:tx>
            <c:strRef>
              <c:f>'D13'!$B$58</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'D13'!$C$58:$I$58</c:f>
              <c:numCache>
                <c:formatCode>#,##0.00</c:formatCode>
                <c:ptCount val="7"/>
                <c:pt idx="0">
                  <c:v>-94.883398830000004</c:v>
                </c:pt>
                <c:pt idx="1">
                  <c:v>-98.700141469999991</c:v>
                </c:pt>
                <c:pt idx="2">
                  <c:v>-104.26742793</c:v>
                </c:pt>
                <c:pt idx="3">
                  <c:v>-99.41852016</c:v>
                </c:pt>
                <c:pt idx="4">
                  <c:v>-86.88336489000001</c:v>
                </c:pt>
                <c:pt idx="5">
                  <c:v>-96.34</c:v>
                </c:pt>
                <c:pt idx="6">
                  <c:v>-107.73</c:v>
                </c:pt>
              </c:numCache>
            </c:numRef>
          </c:val>
          <c:extLst>
            <c:ext xmlns:c16="http://schemas.microsoft.com/office/drawing/2014/chart" uri="{C3380CC4-5D6E-409C-BE32-E72D297353CC}">
              <c16:uniqueId val="{00000004-9F74-4D68-848C-B18F2FB436CD}"/>
            </c:ext>
          </c:extLst>
        </c:ser>
        <c:ser>
          <c:idx val="4"/>
          <c:order val="4"/>
          <c:tx>
            <c:strRef>
              <c:f>'D13'!$B$59</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'D13'!$C$59:$I$59</c:f>
              <c:numCache>
                <c:formatCode>#,##0.00</c:formatCode>
                <c:ptCount val="7"/>
                <c:pt idx="0">
                  <c:v>-25.529940019999998</c:v>
                </c:pt>
                <c:pt idx="1">
                  <c:v>-26.907157300000001</c:v>
                </c:pt>
                <c:pt idx="2">
                  <c:v>-27.231005939999999</c:v>
                </c:pt>
                <c:pt idx="3">
                  <c:v>-23.419968470000001</c:v>
                </c:pt>
                <c:pt idx="4">
                  <c:v>-19.87</c:v>
                </c:pt>
                <c:pt idx="5">
                  <c:v>-22.471871800000002</c:v>
                </c:pt>
                <c:pt idx="6">
                  <c:v>-26.53</c:v>
                </c:pt>
              </c:numCache>
            </c:numRef>
          </c:val>
          <c:extLst>
            <c:ext xmlns:c16="http://schemas.microsoft.com/office/drawing/2014/chart" uri="{C3380CC4-5D6E-409C-BE32-E72D297353CC}">
              <c16:uniqueId val="{00000005-9F74-4D68-848C-B18F2FB436CD}"/>
            </c:ext>
          </c:extLst>
        </c:ser>
        <c:ser>
          <c:idx val="5"/>
          <c:order val="5"/>
          <c:tx>
            <c:strRef>
              <c:f>'D13'!$B$60</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'D13'!$C$60:$I$60</c:f>
              <c:numCache>
                <c:formatCode>#,##0.00</c:formatCode>
                <c:ptCount val="7"/>
                <c:pt idx="0">
                  <c:v>-6.3917008699999993</c:v>
                </c:pt>
                <c:pt idx="1">
                  <c:v>-8.3241170899999997</c:v>
                </c:pt>
                <c:pt idx="2">
                  <c:v>-7.5970672800000001</c:v>
                </c:pt>
                <c:pt idx="3">
                  <c:v>-8.5240204300000002</c:v>
                </c:pt>
                <c:pt idx="4">
                  <c:v>-15.43</c:v>
                </c:pt>
                <c:pt idx="5">
                  <c:v>-19.13</c:v>
                </c:pt>
                <c:pt idx="6">
                  <c:v>-18.8</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50"/>
        <c:overlap val="100"/>
        <c:axId val="86368175"/>
        <c:axId val="86366927"/>
      </c:barChart>
      <c:lineChart>
        <c:grouping val="standard"/>
        <c:varyColors val="0"/>
        <c:ser>
          <c:idx val="6"/>
          <c:order val="6"/>
          <c:tx>
            <c:strRef>
              <c:f>'D13'!$B$61</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'D13'!$C$53:$I$54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'D13'!$C$61:$I$61</c:f>
              <c:numCache>
                <c:formatCode>#,##0.00</c:formatCode>
                <c:ptCount val="7"/>
                <c:pt idx="0">
                  <c:v>433.25679718000004</c:v>
                </c:pt>
                <c:pt idx="1">
                  <c:v>479.35050502999997</c:v>
                </c:pt>
                <c:pt idx="2">
                  <c:v>477.61636943999997</c:v>
                </c:pt>
                <c:pt idx="3">
                  <c:v>468.30401925000001</c:v>
                </c:pt>
                <c:pt idx="4">
                  <c:v>412.07</c:v>
                </c:pt>
                <c:pt idx="5" formatCode="0.00">
                  <c:v>471.91</c:v>
                </c:pt>
                <c:pt idx="6" formatCode="0.00">
                  <c:v>463.75</c:v>
                </c:pt>
              </c:numCache>
            </c:numRef>
          </c:val>
          <c:smooth val="0"/>
          <c:extLst>
            <c:ext xmlns:c16="http://schemas.microsoft.com/office/drawing/2014/chart" uri="{C3380CC4-5D6E-409C-BE32-E72D297353CC}">
              <c16:uniqueId val="{00000007-9F74-4D68-848C-B18F2FB436CD}"/>
            </c:ext>
          </c:extLst>
        </c:ser>
        <c:ser>
          <c:idx val="8"/>
          <c:order val="8"/>
          <c:tx>
            <c:strRef>
              <c:f>'D13'!$B$62</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'D13'!$C$53:$I$54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'D13'!$C$62:$I$62</c:f>
              <c:numCache>
                <c:formatCode>#,##0.00</c:formatCode>
                <c:ptCount val="7"/>
                <c:pt idx="0">
                  <c:v>-126.80503972</c:v>
                </c:pt>
                <c:pt idx="1">
                  <c:v>-133.93141585999999</c:v>
                </c:pt>
                <c:pt idx="2">
                  <c:v>-139.09550114999999</c:v>
                </c:pt>
                <c:pt idx="3">
                  <c:v>-131.36250906000001</c:v>
                </c:pt>
                <c:pt idx="4">
                  <c:v>-122.18</c:v>
                </c:pt>
                <c:pt idx="5" formatCode="0.00">
                  <c:v>-137.93</c:v>
                </c:pt>
                <c:pt idx="6" formatCode="0.00">
                  <c:v>-153.07</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'D13'!$C$53:$I$54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'D13'!$B$63</c:f>
              <c:strCache>
                <c:ptCount val="1"/>
                <c:pt idx="0">
                  <c:v>Remiteri personale (intrări) la PIB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dLbl>
              <c:idx val="6"/>
              <c:layout>
                <c:manualLayout>
                  <c:x val="-2.5747989336855105E-2"/>
                  <c:y val="3.0758869812826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49-4C1A-A4FA-4146A5826FE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'D13'!$C$53:$I$54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'D13'!$C$63:$I$63</c:f>
              <c:numCache>
                <c:formatCode>0.0%</c:formatCode>
                <c:ptCount val="7"/>
                <c:pt idx="0">
                  <c:v>0.11273184844938799</c:v>
                </c:pt>
                <c:pt idx="1">
                  <c:v>0.113</c:v>
                </c:pt>
                <c:pt idx="2">
                  <c:v>9.1999999999999998E-2</c:v>
                </c:pt>
                <c:pt idx="3">
                  <c:v>9.6000000000000002E-2</c:v>
                </c:pt>
                <c:pt idx="4">
                  <c:v>0.104</c:v>
                </c:pt>
                <c:pt idx="5">
                  <c:v>9.9000000000000005E-2</c:v>
                </c:pt>
                <c:pt idx="6">
                  <c:v>7.5999999999999998E-2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15659097955962381"/>
          <c:w val="0.41050644423869487"/>
          <c:h val="0.5463499826387993"/>
        </c:manualLayout>
      </c:layout>
      <c:lineChart>
        <c:grouping val="standard"/>
        <c:varyColors val="0"/>
        <c:ser>
          <c:idx val="1"/>
          <c:order val="0"/>
          <c:tx>
            <c:strRef>
              <c:f>'D13'!$B$73</c:f>
              <c:strCache>
                <c:ptCount val="1"/>
                <c:pt idx="0">
                  <c:v>UE</c:v>
                </c:pt>
              </c:strCache>
            </c:strRef>
          </c:tx>
          <c:spPr>
            <a:ln w="28575" cap="rnd">
              <a:solidFill>
                <a:srgbClr val="B48E7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80F-452C-9EC1-B4ABAB25BB2C}"/>
                </c:ext>
              </c:extLst>
            </c:dLbl>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5-780F-452C-9EC1-B4ABAB25BB2C}"/>
                </c:ext>
              </c:extLst>
            </c:dLbl>
            <c:dLbl>
              <c:idx val="4"/>
              <c:delete val="1"/>
              <c:extLst>
                <c:ext xmlns:c15="http://schemas.microsoft.com/office/drawing/2012/chart" uri="{CE6537A1-D6FC-4f65-9D91-7224C49458BB}"/>
                <c:ext xmlns:c16="http://schemas.microsoft.com/office/drawing/2014/chart" uri="{C3380CC4-5D6E-409C-BE32-E72D297353CC}">
                  <c16:uniqueId val="{00000006-780F-452C-9EC1-B4ABAB25BB2C}"/>
                </c:ext>
              </c:extLst>
            </c:dLbl>
            <c:dLbl>
              <c:idx val="5"/>
              <c:delete val="1"/>
              <c:extLst>
                <c:ext xmlns:c15="http://schemas.microsoft.com/office/drawing/2012/chart" uri="{CE6537A1-D6FC-4f65-9D91-7224C49458BB}"/>
                <c:ext xmlns:c16="http://schemas.microsoft.com/office/drawing/2014/chart" uri="{C3380CC4-5D6E-409C-BE32-E72D297353CC}">
                  <c16:uniqueId val="{00000007-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'D13'!$C$73:$I$73</c:f>
              <c:numCache>
                <c:formatCode>#,##0.00</c:formatCode>
                <c:ptCount val="7"/>
                <c:pt idx="0">
                  <c:v>253.50927868999997</c:v>
                </c:pt>
                <c:pt idx="1">
                  <c:v>276.89266258999999</c:v>
                </c:pt>
                <c:pt idx="2">
                  <c:v>283.66662675999999</c:v>
                </c:pt>
                <c:pt idx="3">
                  <c:v>295.09239319999995</c:v>
                </c:pt>
                <c:pt idx="4">
                  <c:v>249.53</c:v>
                </c:pt>
                <c:pt idx="5">
                  <c:v>303.35000000000002</c:v>
                </c:pt>
                <c:pt idx="6">
                  <c:v>290.98</c:v>
                </c:pt>
              </c:numCache>
            </c:numRef>
          </c:val>
          <c:smooth val="0"/>
          <c:extLst>
            <c:ext xmlns:c16="http://schemas.microsoft.com/office/drawing/2014/chart" uri="{C3380CC4-5D6E-409C-BE32-E72D297353CC}">
              <c16:uniqueId val="{00000000-771E-45A6-A0A0-129539369CEC}"/>
            </c:ext>
          </c:extLst>
        </c:ser>
        <c:ser>
          <c:idx val="2"/>
          <c:order val="1"/>
          <c:tx>
            <c:strRef>
              <c:f>'D13'!$B$74</c:f>
              <c:strCache>
                <c:ptCount val="1"/>
                <c:pt idx="0">
                  <c:v>CSI</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1-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8-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'D13'!$C$74:$I$74</c:f>
              <c:numCache>
                <c:formatCode>#,##0.00</c:formatCode>
                <c:ptCount val="7"/>
                <c:pt idx="0">
                  <c:v>38.808346460000003</c:v>
                </c:pt>
                <c:pt idx="1">
                  <c:v>53.537558050000001</c:v>
                </c:pt>
                <c:pt idx="2">
                  <c:v>38.625087769999993</c:v>
                </c:pt>
                <c:pt idx="3">
                  <c:v>11.317770960000001</c:v>
                </c:pt>
                <c:pt idx="4">
                  <c:v>9.3854747800000009</c:v>
                </c:pt>
                <c:pt idx="5">
                  <c:v>5.7397677099999997</c:v>
                </c:pt>
                <c:pt idx="6">
                  <c:v>8.43</c:v>
                </c:pt>
              </c:numCache>
            </c:numRef>
          </c:val>
          <c:smooth val="0"/>
          <c:extLst>
            <c:ext xmlns:c16="http://schemas.microsoft.com/office/drawing/2014/chart" uri="{C3380CC4-5D6E-409C-BE32-E72D297353CC}">
              <c16:uniqueId val="{00000004-771E-45A6-A0A0-129539369CEC}"/>
            </c:ext>
          </c:extLst>
        </c:ser>
        <c:ser>
          <c:idx val="3"/>
          <c:order val="2"/>
          <c:tx>
            <c:strRef>
              <c:f>'D13'!$B$75</c:f>
              <c:strCache>
                <c:ptCount val="1"/>
                <c:pt idx="0">
                  <c:v>Alte țări</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4-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'D13'!$C$75:$I$75</c:f>
              <c:numCache>
                <c:formatCode>#,##0.00</c:formatCode>
                <c:ptCount val="7"/>
                <c:pt idx="0">
                  <c:v>140.93917202999995</c:v>
                </c:pt>
                <c:pt idx="1">
                  <c:v>148.92028439000003</c:v>
                </c:pt>
                <c:pt idx="2">
                  <c:v>155.32465490999999</c:v>
                </c:pt>
                <c:pt idx="3">
                  <c:v>161.89385509000002</c:v>
                </c:pt>
                <c:pt idx="4">
                  <c:v>153.15</c:v>
                </c:pt>
                <c:pt idx="5">
                  <c:v>162.82</c:v>
                </c:pt>
                <c:pt idx="6">
                  <c:v>164.33</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3522930423237318"/>
          <c:w val="0.37508858468017525"/>
          <c:h val="0.16477032716463949"/>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57724913012002943"/>
        </c:manualLayout>
      </c:layout>
      <c:lineChart>
        <c:grouping val="standard"/>
        <c:varyColors val="0"/>
        <c:ser>
          <c:idx val="1"/>
          <c:order val="1"/>
          <c:tx>
            <c:strRef>
              <c:f>'D13'!$B$77</c:f>
              <c:strCache>
                <c:ptCount val="1"/>
                <c:pt idx="0">
                  <c:v>UE</c:v>
                </c:pt>
              </c:strCache>
            </c:strRef>
          </c:tx>
          <c:spPr>
            <a:ln w="28575" cap="rnd">
              <a:solidFill>
                <a:srgbClr val="B48E7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E40-4DDF-8417-A14AE7CEC695}"/>
                </c:ext>
              </c:extLst>
            </c:dLbl>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6-6E40-4DDF-8417-A14AE7CEC695}"/>
                </c:ext>
              </c:extLst>
            </c:dLbl>
            <c:dLbl>
              <c:idx val="4"/>
              <c:delete val="1"/>
              <c:extLst>
                <c:ext xmlns:c15="http://schemas.microsoft.com/office/drawing/2012/chart" uri="{CE6537A1-D6FC-4f65-9D91-7224C49458BB}"/>
                <c:ext xmlns:c16="http://schemas.microsoft.com/office/drawing/2014/chart" uri="{C3380CC4-5D6E-409C-BE32-E72D297353CC}">
                  <c16:uniqueId val="{00000007-6E40-4DDF-8417-A14AE7CEC695}"/>
                </c:ext>
              </c:extLst>
            </c:dLbl>
            <c:dLbl>
              <c:idx val="5"/>
              <c:delete val="1"/>
              <c:extLst>
                <c:ext xmlns:c15="http://schemas.microsoft.com/office/drawing/2012/chart" uri="{CE6537A1-D6FC-4f65-9D91-7224C49458BB}"/>
                <c:ext xmlns:c16="http://schemas.microsoft.com/office/drawing/2014/chart" uri="{C3380CC4-5D6E-409C-BE32-E72D297353CC}">
                  <c16:uniqueId val="{00000008-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'D13'!$C$77:$I$77</c:f>
              <c:numCache>
                <c:formatCode>#,##0.00</c:formatCode>
                <c:ptCount val="7"/>
                <c:pt idx="0">
                  <c:v>72.757861730000002</c:v>
                </c:pt>
                <c:pt idx="1">
                  <c:v>76.814639549999995</c:v>
                </c:pt>
                <c:pt idx="2">
                  <c:v>85.837447670000003</c:v>
                </c:pt>
                <c:pt idx="3">
                  <c:v>93.832563570000005</c:v>
                </c:pt>
                <c:pt idx="4">
                  <c:v>86.92</c:v>
                </c:pt>
                <c:pt idx="5">
                  <c:v>94.82</c:v>
                </c:pt>
                <c:pt idx="6">
                  <c:v>106.15</c:v>
                </c:pt>
              </c:numCache>
            </c:numRef>
          </c:val>
          <c:smooth val="0"/>
          <c:extLst>
            <c:ext xmlns:c16="http://schemas.microsoft.com/office/drawing/2014/chart" uri="{C3380CC4-5D6E-409C-BE32-E72D297353CC}">
              <c16:uniqueId val="{00000000-3A62-4D74-84A4-E87595B5AD26}"/>
            </c:ext>
          </c:extLst>
        </c:ser>
        <c:ser>
          <c:idx val="2"/>
          <c:order val="2"/>
          <c:tx>
            <c:strRef>
              <c:f>'D13'!$B$78</c:f>
              <c:strCache>
                <c:ptCount val="1"/>
                <c:pt idx="0">
                  <c:v>CSI</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1-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5-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'D13'!$C$78:$I$78</c:f>
              <c:numCache>
                <c:formatCode>#,##0.00</c:formatCode>
                <c:ptCount val="7"/>
                <c:pt idx="0">
                  <c:v>22.590785570000001</c:v>
                </c:pt>
                <c:pt idx="1">
                  <c:v>24.750280419999999</c:v>
                </c:pt>
                <c:pt idx="2">
                  <c:v>19.31088424</c:v>
                </c:pt>
                <c:pt idx="3">
                  <c:v>4.8987887099999998</c:v>
                </c:pt>
                <c:pt idx="4">
                  <c:v>4.04</c:v>
                </c:pt>
                <c:pt idx="5">
                  <c:v>4.3698096800000004</c:v>
                </c:pt>
                <c:pt idx="6">
                  <c:v>5.95</c:v>
                </c:pt>
              </c:numCache>
            </c:numRef>
          </c:val>
          <c:smooth val="0"/>
          <c:extLst>
            <c:ext xmlns:c16="http://schemas.microsoft.com/office/drawing/2014/chart" uri="{C3380CC4-5D6E-409C-BE32-E72D297353CC}">
              <c16:uniqueId val="{00000005-3A62-4D74-84A4-E87595B5AD26}"/>
            </c:ext>
          </c:extLst>
        </c:ser>
        <c:ser>
          <c:idx val="3"/>
          <c:order val="3"/>
          <c:tx>
            <c:strRef>
              <c:f>'D13'!$B$79</c:f>
              <c:strCache>
                <c:ptCount val="1"/>
                <c:pt idx="0">
                  <c:v>Alte țări</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4-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'D13'!$C$79:$I$79</c:f>
              <c:numCache>
                <c:formatCode>#,##0.00</c:formatCode>
                <c:ptCount val="7"/>
                <c:pt idx="0">
                  <c:v>31.456392420000007</c:v>
                </c:pt>
                <c:pt idx="1">
                  <c:v>32.366495889999996</c:v>
                </c:pt>
                <c:pt idx="2">
                  <c:v>33.947169239999987</c:v>
                </c:pt>
                <c:pt idx="3">
                  <c:v>32.631156780000005</c:v>
                </c:pt>
                <c:pt idx="4">
                  <c:v>31.22</c:v>
                </c:pt>
                <c:pt idx="5">
                  <c:v>38.75</c:v>
                </c:pt>
                <c:pt idx="6">
                  <c:v>40.97</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'D13'!$C$70:$I$71</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a:t>evolu</a:t>
            </a:r>
            <a:r>
              <a:rPr lang="ro-MD" sz="900"/>
              <a:t>ția soldului de capital</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'D14'!$C$29:$I$29</c:f>
              <c:numCache>
                <c:formatCode>0.00</c:formatCode>
                <c:ptCount val="7"/>
                <c:pt idx="0">
                  <c:v>14.92162415</c:v>
                </c:pt>
                <c:pt idx="1">
                  <c:v>16.083163650000003</c:v>
                </c:pt>
                <c:pt idx="2">
                  <c:v>20.831249339999996</c:v>
                </c:pt>
                <c:pt idx="3">
                  <c:v>27.986881439999998</c:v>
                </c:pt>
                <c:pt idx="4">
                  <c:v>6.83</c:v>
                </c:pt>
                <c:pt idx="5">
                  <c:v>8.5500000000000007</c:v>
                </c:pt>
                <c:pt idx="6">
                  <c:v>19.73</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'D14'!$C$30:$I$30</c:f>
              <c:numCache>
                <c:formatCode>0.0</c:formatCode>
                <c:ptCount val="7"/>
                <c:pt idx="0">
                  <c:v>0.42420520080781166</c:v>
                </c:pt>
                <c:pt idx="1">
                  <c:v>0.38785109338749146</c:v>
                </c:pt>
                <c:pt idx="2">
                  <c:v>0.39836740330432047</c:v>
                </c:pt>
                <c:pt idx="3">
                  <c:v>0.57814580235880209</c:v>
                </c:pt>
                <c:pt idx="4">
                  <c:v>0.2</c:v>
                </c:pt>
                <c:pt idx="5">
                  <c:v>0.2</c:v>
                </c:pt>
                <c:pt idx="6">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transferuri de capital, prezentare sectorială</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'D14'!$M$27</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2024 -I</c:v>
                  </c:pt>
                  <c:pt idx="1">
                    <c:v>2024-II</c:v>
                  </c:pt>
                  <c:pt idx="2">
                    <c:v>2024-III</c:v>
                  </c:pt>
                  <c:pt idx="3">
                    <c:v>2024-IV</c:v>
                  </c:pt>
                  <c:pt idx="4">
                    <c:v>2025 -I*</c:v>
                  </c:pt>
                  <c:pt idx="5">
                    <c:v>2025-II*</c:v>
                  </c:pt>
                  <c:pt idx="6">
                    <c:v>2025-III</c:v>
                  </c:pt>
                  <c:pt idx="7">
                    <c:v>2024 -I</c:v>
                  </c:pt>
                  <c:pt idx="8">
                    <c:v>2024-II</c:v>
                  </c:pt>
                  <c:pt idx="9">
                    <c:v>2024-III</c:v>
                  </c:pt>
                  <c:pt idx="10">
                    <c:v>2024-IV</c:v>
                  </c:pt>
                  <c:pt idx="11">
                    <c:v>2025 -I*</c:v>
                  </c:pt>
                  <c:pt idx="12">
                    <c:v>2025-II*</c:v>
                  </c:pt>
                  <c:pt idx="13">
                    <c:v>2025-III</c:v>
                  </c:pt>
                </c:lvl>
                <c:lvl>
                  <c:pt idx="0">
                    <c:v>Administraţia publică </c:v>
                  </c:pt>
                  <c:pt idx="7">
                    <c:v> Societăţi financiare și nefinanciare, GP şi IFSLSGP </c:v>
                  </c:pt>
                </c:lvl>
              </c:multiLvlStrCache>
            </c:multiLvlStrRef>
          </c:cat>
          <c:val>
            <c:numRef>
              <c:f>'D14'!$M$28:$M$41</c:f>
              <c:numCache>
                <c:formatCode>General</c:formatCode>
                <c:ptCount val="14"/>
                <c:pt idx="0">
                  <c:v>8.23</c:v>
                </c:pt>
                <c:pt idx="1">
                  <c:v>8.75</c:v>
                </c:pt>
                <c:pt idx="2">
                  <c:v>7.76</c:v>
                </c:pt>
                <c:pt idx="3">
                  <c:v>16.239999999999998</c:v>
                </c:pt>
                <c:pt idx="4" formatCode="0.00">
                  <c:v>4.5649390399999996</c:v>
                </c:pt>
                <c:pt idx="5">
                  <c:v>5.17</c:v>
                </c:pt>
                <c:pt idx="6" formatCode="0.00">
                  <c:v>12.6</c:v>
                </c:pt>
                <c:pt idx="7" formatCode="0.00">
                  <c:v>13.09332502</c:v>
                </c:pt>
                <c:pt idx="8" formatCode="0.00">
                  <c:v>15.70728074</c:v>
                </c:pt>
                <c:pt idx="9" formatCode="0.00">
                  <c:v>20.668316619999999</c:v>
                </c:pt>
                <c:pt idx="10" formatCode="0.00">
                  <c:v>20.270901869999999</c:v>
                </c:pt>
                <c:pt idx="11" formatCode="0.00">
                  <c:v>17.690000000000001</c:v>
                </c:pt>
                <c:pt idx="12" formatCode="0.00">
                  <c:v>22.51</c:v>
                </c:pt>
                <c:pt idx="13" formatCode="0.00">
                  <c:v>25.93</c:v>
                </c:pt>
              </c:numCache>
            </c:numRef>
          </c:val>
          <c:extLst>
            <c:ext xmlns:c16="http://schemas.microsoft.com/office/drawing/2014/chart" uri="{C3380CC4-5D6E-409C-BE32-E72D297353CC}">
              <c16:uniqueId val="{00000000-F96D-4EB5-8A7B-E995DB214C13}"/>
            </c:ext>
          </c:extLst>
        </c:ser>
        <c:ser>
          <c:idx val="1"/>
          <c:order val="1"/>
          <c:tx>
            <c:strRef>
              <c:f>'D14'!$N$27</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2024 -I</c:v>
                  </c:pt>
                  <c:pt idx="1">
                    <c:v>2024-II</c:v>
                  </c:pt>
                  <c:pt idx="2">
                    <c:v>2024-III</c:v>
                  </c:pt>
                  <c:pt idx="3">
                    <c:v>2024-IV</c:v>
                  </c:pt>
                  <c:pt idx="4">
                    <c:v>2025 -I*</c:v>
                  </c:pt>
                  <c:pt idx="5">
                    <c:v>2025-II*</c:v>
                  </c:pt>
                  <c:pt idx="6">
                    <c:v>2025-III</c:v>
                  </c:pt>
                  <c:pt idx="7">
                    <c:v>2024 -I</c:v>
                  </c:pt>
                  <c:pt idx="8">
                    <c:v>2024-II</c:v>
                  </c:pt>
                  <c:pt idx="9">
                    <c:v>2024-III</c:v>
                  </c:pt>
                  <c:pt idx="10">
                    <c:v>2024-IV</c:v>
                  </c:pt>
                  <c:pt idx="11">
                    <c:v>2025 -I*</c:v>
                  </c:pt>
                  <c:pt idx="12">
                    <c:v>2025-II*</c:v>
                  </c:pt>
                  <c:pt idx="13">
                    <c:v>2025-III</c:v>
                  </c:pt>
                </c:lvl>
                <c:lvl>
                  <c:pt idx="0">
                    <c:v>Administraţia publică </c:v>
                  </c:pt>
                  <c:pt idx="7">
                    <c:v> Societăţi financiare și nefinanciare, GP şi IFSLSGP </c:v>
                  </c:pt>
                </c:lvl>
              </c:multiLvlStrCache>
            </c:multiLvlStrRef>
          </c:cat>
          <c:val>
            <c:numRef>
              <c:f>'D14'!$N$28:$N$41</c:f>
              <c:numCache>
                <c:formatCode>#,##0.00</c:formatCode>
                <c:ptCount val="14"/>
                <c:pt idx="7" formatCode="0.00">
                  <c:v>6.40170087</c:v>
                </c:pt>
                <c:pt idx="8" formatCode="0.00">
                  <c:v>8.3741170900000004</c:v>
                </c:pt>
                <c:pt idx="9" formatCode="0.00">
                  <c:v>7.5970672800000001</c:v>
                </c:pt>
                <c:pt idx="10" formatCode="0.00">
                  <c:v>8.5240204300000002</c:v>
                </c:pt>
                <c:pt idx="11" formatCode="0.00">
                  <c:v>15.43</c:v>
                </c:pt>
                <c:pt idx="12" formatCode="0.00">
                  <c:v>19.13</c:v>
                </c:pt>
                <c:pt idx="13" formatCode="0.00">
                  <c:v>18.8</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00"/>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55852090469911952"/>
        </c:manualLayout>
      </c:layout>
      <c:barChart>
        <c:barDir val="col"/>
        <c:grouping val="clustered"/>
        <c:varyColors val="0"/>
        <c:ser>
          <c:idx val="0"/>
          <c:order val="0"/>
          <c:tx>
            <c:strRef>
              <c:f>'D15'!$B$30</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'D15'!$C$30:$D$30</c:f>
              <c:numCache>
                <c:formatCode>0.00</c:formatCode>
                <c:ptCount val="2"/>
                <c:pt idx="0">
                  <c:v>29.47</c:v>
                </c:pt>
                <c:pt idx="1">
                  <c:v>135.66999999999999</c:v>
                </c:pt>
              </c:numCache>
            </c:numRef>
          </c:val>
          <c:extLst>
            <c:ext xmlns:c16="http://schemas.microsoft.com/office/drawing/2014/chart" uri="{C3380CC4-5D6E-409C-BE32-E72D297353CC}">
              <c16:uniqueId val="{00000001-3166-42A7-A4A4-9C7CFCA19940}"/>
            </c:ext>
          </c:extLst>
        </c:ser>
        <c:ser>
          <c:idx val="2"/>
          <c:order val="1"/>
          <c:tx>
            <c:strRef>
              <c:f>'D15'!$B$33</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'D15'!$C$33:$D$33</c:f>
              <c:numCache>
                <c:formatCode>0.00</c:formatCode>
                <c:ptCount val="2"/>
                <c:pt idx="0">
                  <c:v>-750.21</c:v>
                </c:pt>
                <c:pt idx="1">
                  <c:v>20.41</c:v>
                </c:pt>
              </c:numCache>
            </c:numRef>
          </c:val>
          <c:extLst>
            <c:ext xmlns:c16="http://schemas.microsoft.com/office/drawing/2014/chart" uri="{C3380CC4-5D6E-409C-BE32-E72D297353CC}">
              <c16:uniqueId val="{00000002-3166-42A7-A4A4-9C7CFCA19940}"/>
            </c:ext>
          </c:extLst>
        </c:ser>
        <c:ser>
          <c:idx val="3"/>
          <c:order val="2"/>
          <c:tx>
            <c:strRef>
              <c:f>'D15'!$B$34</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'D15'!$C$34:$D$34</c:f>
              <c:numCache>
                <c:formatCode>0.00</c:formatCode>
                <c:ptCount val="2"/>
                <c:pt idx="0">
                  <c:v>91.95</c:v>
                </c:pt>
                <c:pt idx="1">
                  <c:v>98.09</c:v>
                </c:pt>
              </c:numCache>
            </c:numRef>
          </c:val>
          <c:extLst>
            <c:ext xmlns:c16="http://schemas.microsoft.com/office/drawing/2014/chart" uri="{C3380CC4-5D6E-409C-BE32-E72D297353CC}">
              <c16:uniqueId val="{00000003-3166-42A7-A4A4-9C7CFCA19940}"/>
            </c:ext>
          </c:extLst>
        </c:ser>
        <c:ser>
          <c:idx val="4"/>
          <c:order val="3"/>
          <c:tx>
            <c:strRef>
              <c:f>'D15'!$B$35</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'D15'!$C$35:$D$35</c:f>
              <c:numCache>
                <c:formatCode>0.00</c:formatCode>
                <c:ptCount val="2"/>
                <c:pt idx="0">
                  <c:v>-106.37</c:v>
                </c:pt>
                <c:pt idx="1">
                  <c:v>88.86</c:v>
                </c:pt>
              </c:numCache>
            </c:numRef>
          </c:val>
          <c:extLst>
            <c:ext xmlns:c16="http://schemas.microsoft.com/office/drawing/2014/chart" uri="{C3380CC4-5D6E-409C-BE32-E72D297353CC}">
              <c16:uniqueId val="{00000004-3166-42A7-A4A4-9C7CFCA19940}"/>
            </c:ext>
          </c:extLst>
        </c:ser>
        <c:ser>
          <c:idx val="5"/>
          <c:order val="4"/>
          <c:tx>
            <c:strRef>
              <c:f>'D15'!$B$36</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'D15'!$C$36:$D$36</c:f>
              <c:numCache>
                <c:formatCode>0.00</c:formatCode>
                <c:ptCount val="2"/>
                <c:pt idx="0">
                  <c:v>112.86</c:v>
                </c:pt>
              </c:numCache>
            </c:numRef>
          </c:val>
          <c:extLst>
            <c:ext xmlns:c16="http://schemas.microsoft.com/office/drawing/2014/chart" uri="{C3380CC4-5D6E-409C-BE32-E72D297353CC}">
              <c16:uniqueId val="{00000005-3166-42A7-A4A4-9C7CFCA19940}"/>
            </c:ext>
          </c:extLst>
        </c:ser>
        <c:ser>
          <c:idx val="6"/>
          <c:order val="5"/>
          <c:tx>
            <c:strRef>
              <c:f>'D15'!$B$31</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'D15'!$C$31:$D$31</c:f>
              <c:numCache>
                <c:formatCode>0.00</c:formatCode>
                <c:ptCount val="2"/>
                <c:pt idx="0">
                  <c:v>18.940000000000001</c:v>
                </c:pt>
                <c:pt idx="1">
                  <c:v>0.67</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'D15'!$B$32</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'D15'!$C$28:$D$28</c:f>
              <c:strCache>
                <c:ptCount val="2"/>
                <c:pt idx="0">
                  <c:v>Achiziția netă de active financiare</c:v>
                </c:pt>
                <c:pt idx="1">
                  <c:v>Acumularea netă de pasive</c:v>
                </c:pt>
              </c:strCache>
            </c:strRef>
          </c:cat>
          <c:val>
            <c:numRef>
              <c:f>'D15'!$C$32:$D$32</c:f>
              <c:numCache>
                <c:formatCode>0.00</c:formatCode>
                <c:ptCount val="2"/>
                <c:pt idx="0">
                  <c:v>0.36</c:v>
                </c:pt>
                <c:pt idx="1">
                  <c:v>0.48</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9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50"/>
      </c:valAx>
      <c:spPr>
        <a:noFill/>
        <a:ln>
          <a:noFill/>
        </a:ln>
        <a:effectLst/>
      </c:spPr>
    </c:plotArea>
    <c:legend>
      <c:legendPos val="b"/>
      <c:layout>
        <c:manualLayout>
          <c:xMode val="edge"/>
          <c:yMode val="edge"/>
          <c:x val="0"/>
          <c:y val="0.856820640477714"/>
          <c:w val="0.99495875126444255"/>
          <c:h val="0.1416621547606455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sectoare instituționale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dLbl>
              <c:idx val="0"/>
              <c:layout>
                <c:manualLayout>
                  <c:x val="-7.487302160270489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6C-4AEB-9F09-BBB55F5C7356}"/>
                </c:ext>
              </c:extLst>
            </c:dLbl>
            <c:dLbl>
              <c:idx val="2"/>
              <c:layout>
                <c:manualLayout>
                  <c:x val="-6.9137069431378456E-2"/>
                  <c:y val="-5.806212818916127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6C-4AEB-9F09-BBB55F5C7356}"/>
                </c:ext>
              </c:extLst>
            </c:dLbl>
            <c:dLbl>
              <c:idx val="3"/>
              <c:layout>
                <c:manualLayout>
                  <c:x val="-8.099395763602235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6C-4AEB-9F09-BBB55F5C73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c:v>167</c:v>
                </c:pt>
                <c:pt idx="1">
                  <c:v>0</c:v>
                </c:pt>
                <c:pt idx="2">
                  <c:v>21.79</c:v>
                </c:pt>
                <c:pt idx="3">
                  <c:v>73.31</c:v>
                </c:pt>
                <c:pt idx="4">
                  <c:v>0</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dLbl>
              <c:idx val="0"/>
              <c:layout>
                <c:manualLayout>
                  <c:x val="-7.625004970787140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6C-4AEB-9F09-BBB55F5C7356}"/>
                </c:ext>
              </c:extLst>
            </c:dLbl>
            <c:dLbl>
              <c:idx val="2"/>
              <c:layout>
                <c:manualLayout>
                  <c:x val="-8.734907297461315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6C-4AEB-9F09-BBB55F5C7356}"/>
                </c:ext>
              </c:extLst>
            </c:dLbl>
            <c:dLbl>
              <c:idx val="3"/>
              <c:layout>
                <c:manualLayout>
                  <c:x val="-8.2412481007750976E-2"/>
                  <c:y val="-5.806212818916127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6C-4AEB-9F09-BBB55F5C73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c:v>83.33</c:v>
                </c:pt>
                <c:pt idx="1">
                  <c:v>15.79</c:v>
                </c:pt>
                <c:pt idx="2">
                  <c:v>27.98</c:v>
                </c:pt>
                <c:pt idx="3">
                  <c:v>34.56</c:v>
                </c:pt>
                <c:pt idx="4">
                  <c:v>2.35</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scad</a:t>
            </a:r>
            <a:r>
              <a:rPr lang="en-US" sz="900" b="1"/>
              <a:t>e</a:t>
            </a:r>
            <a:r>
              <a:rPr lang="ro-MD" sz="900" b="1"/>
              <a:t>nțe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2.25</c:v>
                </c:pt>
                <c:pt idx="1">
                  <c:v>2.31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259.86</c:v>
                </c:pt>
                <c:pt idx="1">
                  <c:v>161.69999999999999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519559732452798"/>
          <c:y val="0.13585155207554364"/>
          <c:w val="0.43443213953094573"/>
          <c:h val="0.75236850980219649"/>
        </c:manualLayout>
      </c:layout>
      <c:doughnutChart>
        <c:varyColors val="1"/>
        <c:ser>
          <c:idx val="1"/>
          <c:order val="0"/>
          <c:dPt>
            <c:idx val="0"/>
            <c:bubble3D val="0"/>
            <c:spPr>
              <a:solidFill>
                <a:srgbClr val="654A35"/>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8A6448"/>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AB8161"/>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C4AF9C"/>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0B93-4176-8708-80BA3733F60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4.116331096196868E-2"/>
                  <c:y val="-0.14897579143389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2.1476510067114159E-2"/>
                  <c:y val="-0.14525139664804471"/>
                </c:manualLayout>
              </c:layout>
              <c:tx>
                <c:rich>
                  <a:bodyPr/>
                  <a:lstStyle/>
                  <a:p>
                    <a:fld id="{515CAFA5-93F3-40B6-8AE7-1E650DE4EA9C}" type="CATEGORYNAME">
                      <a:rPr lang="en-US"/>
                      <a:pPr/>
                      <a:t>[CATEGORY NAME]</a:t>
                    </a:fld>
                    <a:fld id="{E316277C-F1E5-439F-AA1C-92F6E0F61469}"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7.1588366890380187E-2"/>
                  <c:y val="-9.310986964618253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'D17'!$B$31:$B$35</c:f>
              <c:strCache>
                <c:ptCount val="5"/>
                <c:pt idx="0">
                  <c:v>AID </c:v>
                </c:pt>
                <c:pt idx="1">
                  <c:v>BIRD </c:v>
                </c:pt>
                <c:pt idx="2">
                  <c:v>Comisia Europeană</c:v>
                </c:pt>
                <c:pt idx="3">
                  <c:v>BEI</c:v>
                </c:pt>
                <c:pt idx="4">
                  <c:v>BERD</c:v>
                </c:pt>
              </c:strCache>
            </c:strRef>
          </c:cat>
          <c:val>
            <c:numRef>
              <c:f>'D17'!$C$31:$C$35</c:f>
              <c:numCache>
                <c:formatCode>0.0%</c:formatCode>
                <c:ptCount val="5"/>
                <c:pt idx="0">
                  <c:v>0.39700000000000002</c:v>
                </c:pt>
                <c:pt idx="1">
                  <c:v>0.29399999999999998</c:v>
                </c:pt>
                <c:pt idx="2">
                  <c:v>0.13300000000000001</c:v>
                </c:pt>
                <c:pt idx="3">
                  <c:v>0.10299999999999999</c:v>
                </c:pt>
                <c:pt idx="4">
                  <c:v>7.2999999999999995E-2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68"/>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3503210403784272"/>
        </c:manualLayout>
      </c:layout>
      <c:barChart>
        <c:barDir val="col"/>
        <c:grouping val="clustered"/>
        <c:varyColors val="0"/>
        <c:ser>
          <c:idx val="1"/>
          <c:order val="1"/>
          <c:tx>
            <c:strRef>
              <c:f>'D2'!$B$35</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'D2'!$C$35:$I$35</c:f>
              <c:numCache>
                <c:formatCode>0.0</c:formatCode>
                <c:ptCount val="7"/>
                <c:pt idx="0">
                  <c:v>45.502803066876019</c:v>
                </c:pt>
                <c:pt idx="1">
                  <c:v>43.797375249611115</c:v>
                </c:pt>
                <c:pt idx="2">
                  <c:v>43.927581376948893</c:v>
                </c:pt>
                <c:pt idx="3">
                  <c:v>43.181682133564145</c:v>
                </c:pt>
                <c:pt idx="4">
                  <c:v>42.5</c:v>
                </c:pt>
                <c:pt idx="5">
                  <c:v>43.6</c:v>
                </c:pt>
                <c:pt idx="6">
                  <c:v>42.9</c:v>
                </c:pt>
              </c:numCache>
            </c:numRef>
          </c:val>
          <c:extLst>
            <c:ext xmlns:c16="http://schemas.microsoft.com/office/drawing/2014/chart" uri="{C3380CC4-5D6E-409C-BE32-E72D297353CC}">
              <c16:uniqueId val="{00000000-BCF1-44C7-B75D-CE4CBFF13A0B}"/>
            </c:ext>
          </c:extLst>
        </c:ser>
        <c:ser>
          <c:idx val="2"/>
          <c:order val="2"/>
          <c:tx>
            <c:strRef>
              <c:f>'D2'!$B$36</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'D2'!$C$36:$I$36</c:f>
              <c:numCache>
                <c:formatCode>0.0</c:formatCode>
                <c:ptCount val="7"/>
                <c:pt idx="0">
                  <c:v>79.980895209062083</c:v>
                </c:pt>
                <c:pt idx="1">
                  <c:v>77.986000374859771</c:v>
                </c:pt>
                <c:pt idx="2">
                  <c:v>79.412753069790625</c:v>
                </c:pt>
                <c:pt idx="3">
                  <c:v>76.561876566538913</c:v>
                </c:pt>
                <c:pt idx="4">
                  <c:v>78.599999999999994</c:v>
                </c:pt>
                <c:pt idx="5">
                  <c:v>82.6</c:v>
                </c:pt>
                <c:pt idx="6">
                  <c:v>81</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50"/>
        <c:axId val="582863896"/>
        <c:axId val="795711568"/>
      </c:barChart>
      <c:lineChart>
        <c:grouping val="standard"/>
        <c:varyColors val="0"/>
        <c:ser>
          <c:idx val="0"/>
          <c:order val="0"/>
          <c:tx>
            <c:strRef>
              <c:f>'D2'!$B$34</c:f>
              <c:strCache>
                <c:ptCount val="1"/>
                <c:pt idx="0">
                  <c:v>Gradul de deschidere financiară</c:v>
                </c:pt>
              </c:strCache>
            </c:strRef>
          </c:tx>
          <c:spPr>
            <a:ln w="19050"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'D2'!$C$33:$I$33</c:f>
              <c:strCache>
                <c:ptCount val="7"/>
                <c:pt idx="0">
                  <c:v>31.03.2024</c:v>
                </c:pt>
                <c:pt idx="1">
                  <c:v>30.06.2024</c:v>
                </c:pt>
                <c:pt idx="2">
                  <c:v>30.09.2024</c:v>
                </c:pt>
                <c:pt idx="3">
                  <c:v>31.12.2024</c:v>
                </c:pt>
                <c:pt idx="4">
                  <c:v>31.03.2025*</c:v>
                </c:pt>
                <c:pt idx="5">
                  <c:v>30.06.2025*</c:v>
                </c:pt>
                <c:pt idx="6">
                  <c:v>30.09.2025</c:v>
                </c:pt>
              </c:strCache>
            </c:strRef>
          </c:cat>
          <c:val>
            <c:numRef>
              <c:f>'D2'!$C$34:$I$34</c:f>
              <c:numCache>
                <c:formatCode>0.0</c:formatCode>
                <c:ptCount val="7"/>
                <c:pt idx="0">
                  <c:v>125.48369827593811</c:v>
                </c:pt>
                <c:pt idx="1">
                  <c:v>121.78337562447089</c:v>
                </c:pt>
                <c:pt idx="2">
                  <c:v>123.34033444673952</c:v>
                </c:pt>
                <c:pt idx="3">
                  <c:v>119.74355870010305</c:v>
                </c:pt>
                <c:pt idx="4">
                  <c:v>121.1</c:v>
                </c:pt>
                <c:pt idx="5">
                  <c:v>126.19999999999999</c:v>
                </c:pt>
                <c:pt idx="6">
                  <c:v>123.9</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1338641991784921"/>
          <c:w val="0.927484148548957"/>
          <c:h val="0.18023399617420705"/>
        </c:manualLayout>
      </c:layout>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838235206394655"/>
          <c:h val="0.87003371008648278"/>
        </c:manualLayout>
      </c:layout>
      <c:barChart>
        <c:barDir val="col"/>
        <c:grouping val="stacked"/>
        <c:varyColors val="0"/>
        <c:ser>
          <c:idx val="0"/>
          <c:order val="0"/>
          <c:tx>
            <c:strRef>
              <c:f>'D18'!$B$33</c:f>
              <c:strCache>
                <c:ptCount val="1"/>
                <c:pt idx="0">
                  <c:v>Banca centrala</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'D18'!$C$33:$I$33</c:f>
              <c:numCache>
                <c:formatCode>0.0</c:formatCode>
                <c:ptCount val="7"/>
                <c:pt idx="0">
                  <c:v>31.433268485239601</c:v>
                </c:pt>
                <c:pt idx="1">
                  <c:v>30.334782311577811</c:v>
                </c:pt>
                <c:pt idx="2">
                  <c:v>31.334848741997501</c:v>
                </c:pt>
                <c:pt idx="3">
                  <c:v>29.881969237937312</c:v>
                </c:pt>
                <c:pt idx="4">
                  <c:v>29.484592053597225</c:v>
                </c:pt>
                <c:pt idx="5">
                  <c:v>31.4</c:v>
                </c:pt>
                <c:pt idx="6">
                  <c:v>30.5</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Administrația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'D18'!$C$34:$I$34</c:f>
              <c:numCache>
                <c:formatCode>0.0</c:formatCode>
                <c:ptCount val="7"/>
                <c:pt idx="0">
                  <c:v>-21.530941019638139</c:v>
                </c:pt>
                <c:pt idx="1">
                  <c:v>-20.683324704326203</c:v>
                </c:pt>
                <c:pt idx="2">
                  <c:v>-21.839969506342179</c:v>
                </c:pt>
                <c:pt idx="3">
                  <c:v>-23.252587589023062</c:v>
                </c:pt>
                <c:pt idx="4">
                  <c:v>-23.320321098336773</c:v>
                </c:pt>
                <c:pt idx="5">
                  <c:v>-25.056631686006192</c:v>
                </c:pt>
                <c:pt idx="6">
                  <c:v>-24.3</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Societăți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'D18'!$C$35:$I$35</c:f>
              <c:numCache>
                <c:formatCode>0.0</c:formatCode>
                <c:ptCount val="7"/>
                <c:pt idx="0">
                  <c:v>-3.8929464744148365</c:v>
                </c:pt>
                <c:pt idx="1">
                  <c:v>-3.2091798736806019</c:v>
                </c:pt>
                <c:pt idx="2">
                  <c:v>-3.0428552747628812</c:v>
                </c:pt>
                <c:pt idx="3">
                  <c:v>-3.0718656904211681</c:v>
                </c:pt>
                <c:pt idx="4">
                  <c:v>-2.7991507727869327</c:v>
                </c:pt>
                <c:pt idx="5">
                  <c:v>-3</c:v>
                </c:pt>
                <c:pt idx="6">
                  <c:v>-2.6</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dLbl>
              <c:idx val="5"/>
              <c:layout>
                <c:manualLayout>
                  <c:x val="-6.0355955712094777E-17"/>
                  <c:y val="-0.127104601435309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E72-BE40-41D4A7BF176A}"/>
                </c:ext>
              </c:extLst>
            </c:dLbl>
            <c:dLbl>
              <c:idx val="6"/>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9-4BCF-8A41-0E3F66F181A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'D18'!$C$36:$I$36</c:f>
              <c:numCache>
                <c:formatCode>0.0</c:formatCode>
                <c:ptCount val="7"/>
                <c:pt idx="0">
                  <c:v>-40.487526555529911</c:v>
                </c:pt>
                <c:pt idx="1">
                  <c:v>-40.630983116102428</c:v>
                </c:pt>
                <c:pt idx="2">
                  <c:v>-41.937237597344605</c:v>
                </c:pt>
                <c:pt idx="3">
                  <c:v>-36.937551716066842</c:v>
                </c:pt>
                <c:pt idx="4">
                  <c:v>-39.4</c:v>
                </c:pt>
                <c:pt idx="5">
                  <c:v>-42.2</c:v>
                </c:pt>
                <c:pt idx="6">
                  <c:v>-41.7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'D18'!$C$37:$I$37</c:f>
              <c:numCache>
                <c:formatCode>0.0</c:formatCode>
                <c:ptCount val="7"/>
                <c:pt idx="0">
                  <c:v>-34.478086682902251</c:v>
                </c:pt>
                <c:pt idx="1">
                  <c:v>-34.188900407127925</c:v>
                </c:pt>
                <c:pt idx="2">
                  <c:v>-35.484947971732232</c:v>
                </c:pt>
                <c:pt idx="3">
                  <c:v>-33.380219007379004</c:v>
                </c:pt>
                <c:pt idx="4">
                  <c:v>-36</c:v>
                </c:pt>
                <c:pt idx="5">
                  <c:v>-38.9</c:v>
                </c:pt>
                <c:pt idx="6">
                  <c:v>-38.1</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354356060606061"/>
          <c:y val="0.25491376514998565"/>
          <c:w val="0.25320075757575755"/>
          <c:h val="0.490172469700028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1.2761558791897479E-2"/>
          <c:w val="0.70542812583209702"/>
          <c:h val="0.88546323594510368"/>
        </c:manualLayout>
      </c:layout>
      <c:barChart>
        <c:barDir val="col"/>
        <c:grouping val="stacked"/>
        <c:varyColors val="0"/>
        <c:ser>
          <c:idx val="1"/>
          <c:order val="0"/>
          <c:tx>
            <c:strRef>
              <c:f>'D19'!$C$39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'D19'!$D$39:$J$39</c:f>
              <c:numCache>
                <c:formatCode>0.0</c:formatCode>
                <c:ptCount val="7"/>
                <c:pt idx="0">
                  <c:v>5.59</c:v>
                </c:pt>
                <c:pt idx="1">
                  <c:v>6</c:v>
                </c:pt>
                <c:pt idx="2">
                  <c:v>6.1</c:v>
                </c:pt>
                <c:pt idx="3">
                  <c:v>6.62</c:v>
                </c:pt>
                <c:pt idx="4">
                  <c:v>6.9</c:v>
                </c:pt>
                <c:pt idx="5">
                  <c:v>6.8</c:v>
                </c:pt>
                <c:pt idx="6">
                  <c:v>7</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Investiţii de portofoliu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'D19'!$D$40:$J$40</c:f>
              <c:numCache>
                <c:formatCode>0.0</c:formatCode>
                <c:ptCount val="7"/>
                <c:pt idx="0">
                  <c:v>0.34</c:v>
                </c:pt>
                <c:pt idx="1">
                  <c:v>0.4</c:v>
                </c:pt>
                <c:pt idx="2">
                  <c:v>0.3</c:v>
                </c:pt>
                <c:pt idx="3">
                  <c:v>1.26</c:v>
                </c:pt>
                <c:pt idx="4">
                  <c:v>1.6</c:v>
                </c:pt>
                <c:pt idx="5">
                  <c:v>1.5</c:v>
                </c:pt>
                <c:pt idx="6">
                  <c:v>1.7</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'D19'!$D$41:$J$41</c:f>
              <c:numCache>
                <c:formatCode>0.0</c:formatCode>
                <c:ptCount val="7"/>
                <c:pt idx="0">
                  <c:v>24.28</c:v>
                </c:pt>
                <c:pt idx="1">
                  <c:v>23.69</c:v>
                </c:pt>
                <c:pt idx="2">
                  <c:v>21.6</c:v>
                </c:pt>
                <c:pt idx="3">
                  <c:v>22.25</c:v>
                </c:pt>
                <c:pt idx="4">
                  <c:v>21.6</c:v>
                </c:pt>
                <c:pt idx="5">
                  <c:v>19.3</c:v>
                </c:pt>
                <c:pt idx="6">
                  <c:v>19.7</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'D19'!$D$42:$J$42</c:f>
              <c:numCache>
                <c:formatCode>0.0</c:formatCode>
                <c:ptCount val="7"/>
                <c:pt idx="0">
                  <c:v>69.790000000000006</c:v>
                </c:pt>
                <c:pt idx="1">
                  <c:v>69.900000000000006</c:v>
                </c:pt>
                <c:pt idx="2">
                  <c:v>72</c:v>
                </c:pt>
                <c:pt idx="3">
                  <c:v>69.77</c:v>
                </c:pt>
                <c:pt idx="4">
                  <c:v>69.900000000000006</c:v>
                </c:pt>
                <c:pt idx="5">
                  <c:v>72.3</c:v>
                </c:pt>
                <c:pt idx="6">
                  <c:v>71.599999999999994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'D19'!$D$43:$J$43</c:f>
              <c:numCache>
                <c:formatCode>0.0</c:formatCode>
                <c:ptCount val="7"/>
                <c:pt idx="0">
                  <c:v>-59.9</c:v>
                </c:pt>
                <c:pt idx="1">
                  <c:v>-59.79</c:v>
                </c:pt>
                <c:pt idx="2">
                  <c:v>-59.7</c:v>
                </c:pt>
                <c:pt idx="3">
                  <c:v>-60.6</c:v>
                </c:pt>
                <c:pt idx="4">
                  <c:v>-60.9</c:v>
                </c:pt>
                <c:pt idx="5">
                  <c:v>-61</c:v>
                </c:pt>
                <c:pt idx="6">
                  <c:v>-60.7</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'D19'!$D$44:$J$44</c:f>
              <c:numCache>
                <c:formatCode>0.0</c:formatCode>
                <c:ptCount val="7"/>
                <c:pt idx="0">
                  <c:v>-40</c:v>
                </c:pt>
                <c:pt idx="1">
                  <c:v>-40</c:v>
                </c:pt>
                <c:pt idx="2">
                  <c:v>-40.1</c:v>
                </c:pt>
                <c:pt idx="3">
                  <c:v>-39.299999999999997</c:v>
                </c:pt>
                <c:pt idx="4">
                  <c:v>-39.1</c:v>
                </c:pt>
                <c:pt idx="5">
                  <c:v>-38.9</c:v>
                </c:pt>
                <c:pt idx="6">
                  <c:v>-39.200000000000003</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Investiţii de portofoliu</c:v>
                </c:pt>
              </c:strCache>
            </c:strRef>
          </c:tx>
          <c:spPr>
            <a:solidFill>
              <a:srgbClr val="F79646">
                <a:lumMod val="50000"/>
              </a:srgbClr>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DA68-45EC-893D-2BD1AB541CF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'D19'!$D$45:$J$45</c:f>
              <c:numCache>
                <c:formatCode>0.0</c:formatCode>
                <c:ptCount val="7"/>
                <c:pt idx="0">
                  <c:v>-0.2</c:v>
                </c:pt>
                <c:pt idx="1">
                  <c:v>-0.2</c:v>
                </c:pt>
                <c:pt idx="2">
                  <c:v>-0.2</c:v>
                </c:pt>
                <c:pt idx="3">
                  <c:v>-0.1</c:v>
                </c:pt>
                <c:pt idx="4">
                  <c:v>0</c:v>
                </c:pt>
                <c:pt idx="5">
                  <c:v>0</c:v>
                </c:pt>
                <c:pt idx="6">
                  <c:v>-0.1</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din (30%DTS + 15%AA + 5%M2 + 5%eX)</c:v>
                </c:pt>
              </c:strCache>
            </c:strRef>
          </c:tx>
          <c:spPr>
            <a:solidFill>
              <a:schemeClr val="bg1">
                <a:lumMod val="65000"/>
              </a:schemeClr>
            </a:solidFill>
            <a:ln w="28575">
              <a:noFill/>
            </a:ln>
          </c:spP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'D20'!$C$43:$I$43</c:f>
              <c:numCache>
                <c:formatCode>0.00</c:formatCode>
                <c:ptCount val="7"/>
                <c:pt idx="0">
                  <c:v>3979.56</c:v>
                </c:pt>
                <c:pt idx="1">
                  <c:v>3911.5199999999995</c:v>
                </c:pt>
                <c:pt idx="2">
                  <c:v>4066.56</c:v>
                </c:pt>
                <c:pt idx="3">
                  <c:v>3994.9650000000001</c:v>
                </c:pt>
                <c:pt idx="4">
                  <c:v>4131.78</c:v>
                </c:pt>
                <c:pt idx="5">
                  <c:v>4359.1499999999996</c:v>
                </c:pt>
                <c:pt idx="6">
                  <c:v>4397.9549999999999</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din (30%DTS + 15%AA + 5%M2 + 5%eX)</c:v>
                </c:pt>
              </c:strCache>
            </c:strRef>
          </c:tx>
          <c:spPr>
            <a:solidFill>
              <a:schemeClr val="bg1"/>
            </a:solidFill>
            <a:ln w="28575">
              <a:noFill/>
            </a:ln>
          </c:spP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'D20'!$C$42:$I$42</c:f>
              <c:numCache>
                <c:formatCode>#,##0.00</c:formatCode>
                <c:ptCount val="7"/>
                <c:pt idx="0">
                  <c:v>2653.04</c:v>
                </c:pt>
                <c:pt idx="1">
                  <c:v>2607.6799999999998</c:v>
                </c:pt>
                <c:pt idx="2">
                  <c:v>2711.04</c:v>
                </c:pt>
                <c:pt idx="3">
                  <c:v>2663.31</c:v>
                </c:pt>
                <c:pt idx="4">
                  <c:v>2754.52</c:v>
                </c:pt>
                <c:pt idx="5">
                  <c:v>2906.1</c:v>
                </c:pt>
                <c:pt idx="6">
                  <c:v>2931.97</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Active de rezervă</c:v>
                </c:pt>
              </c:strCache>
            </c:strRef>
          </c:tx>
          <c:spPr>
            <a:solidFill>
              <a:srgbClr val="EDDBD1"/>
            </a:solidFill>
            <a:ln w="25400">
              <a:noFill/>
            </a:ln>
          </c:spPr>
          <c:invertIfNegative val="0"/>
          <c:dLbls>
            <c:numFmt formatCode="#,##0.00" sourceLinked="0"/>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'D20'!$C$38:$I$38</c:f>
              <c:numCache>
                <c:formatCode>#,##0.00</c:formatCode>
                <c:ptCount val="7"/>
                <c:pt idx="0">
                  <c:v>5393.2273255171003</c:v>
                </c:pt>
                <c:pt idx="1">
                  <c:v>5288.6071825859999</c:v>
                </c:pt>
                <c:pt idx="2">
                  <c:v>5681.851385120699</c:v>
                </c:pt>
                <c:pt idx="3">
                  <c:v>5483.5724689748995</c:v>
                </c:pt>
                <c:pt idx="4">
                  <c:v>5441.8017023961002</c:v>
                </c:pt>
                <c:pt idx="5">
                  <c:v>5938.2464651392993</c:v>
                </c:pt>
                <c:pt idx="6">
                  <c:v>6051.58</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50"/>
        <c:axId val="96833920"/>
        <c:axId val="96835840"/>
      </c:barChart>
      <c:lineChart>
        <c:grouping val="standard"/>
        <c:varyColors val="0"/>
        <c:ser>
          <c:idx val="1"/>
          <c:order val="1"/>
          <c:tx>
            <c:strRef>
              <c:f>'D20'!$B$39</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'D20'!$C$39:$I$39</c:f>
              <c:numCache>
                <c:formatCode>#,##0.00</c:formatCode>
                <c:ptCount val="7"/>
                <c:pt idx="0">
                  <c:v>2401.7889545075004</c:v>
                </c:pt>
                <c:pt idx="1">
                  <c:v>2473.4676414600003</c:v>
                </c:pt>
                <c:pt idx="2">
                  <c:v>2532.0027011025004</c:v>
                </c:pt>
                <c:pt idx="3">
                  <c:v>2607.6394441550001</c:v>
                </c:pt>
                <c:pt idx="4">
                  <c:v>2732.27</c:v>
                </c:pt>
                <c:pt idx="5">
                  <c:v>2832</c:v>
                </c:pt>
                <c:pt idx="6">
                  <c:v>2926.38</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'D20'!$C$40:$I$40</c:f>
              <c:numCache>
                <c:formatCode>#,##0.00</c:formatCode>
                <c:ptCount val="7"/>
                <c:pt idx="0">
                  <c:v>3925.8599999999992</c:v>
                </c:pt>
                <c:pt idx="1">
                  <c:v>3803.59</c:v>
                </c:pt>
                <c:pt idx="2">
                  <c:v>3875.3999999999996</c:v>
                </c:pt>
                <c:pt idx="3">
                  <c:v>3632.55</c:v>
                </c:pt>
                <c:pt idx="4">
                  <c:v>3854.65</c:v>
                </c:pt>
                <c:pt idx="5">
                  <c:v>3923.21</c:v>
                </c:pt>
                <c:pt idx="6">
                  <c:v>3878.04</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'D20'!$C$41:$I$41</c:f>
              <c:numCache>
                <c:formatCode>#,##0.00</c:formatCode>
                <c:ptCount val="7"/>
                <c:pt idx="0">
                  <c:v>1281.0158176016866</c:v>
                </c:pt>
                <c:pt idx="1">
                  <c:v>1310.6299954821043</c:v>
                </c:pt>
                <c:pt idx="2">
                  <c:v>1403.4068292682928</c:v>
                </c:pt>
                <c:pt idx="3">
                  <c:v>1365.6854500489744</c:v>
                </c:pt>
                <c:pt idx="4">
                  <c:v>1421.0944590034962</c:v>
                </c:pt>
                <c:pt idx="5">
                  <c:v>1584.6258131915097</c:v>
                </c:pt>
                <c:pt idx="6">
                  <c:v>1627.05</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7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'D21'!$B$35</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'D21'!$C$35:$I$35</c:f>
              <c:numCache>
                <c:formatCode>#,##0.00</c:formatCode>
                <c:ptCount val="7"/>
                <c:pt idx="0">
                  <c:v>3005.8310646509085</c:v>
                </c:pt>
                <c:pt idx="1">
                  <c:v>3010.5040357459088</c:v>
                </c:pt>
                <c:pt idx="2">
                  <c:v>3253.7717633235297</c:v>
                </c:pt>
                <c:pt idx="3">
                  <c:v>3091.383072022395</c:v>
                </c:pt>
                <c:pt idx="4">
                  <c:v>3186.21</c:v>
                </c:pt>
                <c:pt idx="5">
                  <c:v>3521.25</c:v>
                </c:pt>
                <c:pt idx="6">
                  <c:v>3671.1</c:v>
                </c:pt>
              </c:numCache>
            </c:numRef>
          </c:val>
          <c:smooth val="0"/>
          <c:extLst>
            <c:ext xmlns:c16="http://schemas.microsoft.com/office/drawing/2014/chart" uri="{C3380CC4-5D6E-409C-BE32-E72D297353CC}">
              <c16:uniqueId val="{00000000-BE09-4361-8CA1-476091CE1196}"/>
            </c:ext>
          </c:extLst>
        </c:ser>
        <c:ser>
          <c:idx val="1"/>
          <c:order val="1"/>
          <c:tx>
            <c:strRef>
              <c:f>'D21'!$B$36</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'D21'!$C$36:$I$36</c:f>
              <c:numCache>
                <c:formatCode>#,##0.00</c:formatCode>
                <c:ptCount val="7"/>
                <c:pt idx="0">
                  <c:v>567.60792931528556</c:v>
                </c:pt>
                <c:pt idx="1">
                  <c:v>547.80613551308363</c:v>
                </c:pt>
                <c:pt idx="2">
                  <c:v>588.03587335504164</c:v>
                </c:pt>
                <c:pt idx="3">
                  <c:v>529.69505239576506</c:v>
                </c:pt>
                <c:pt idx="4">
                  <c:v>572.01</c:v>
                </c:pt>
                <c:pt idx="5">
                  <c:v>616.36</c:v>
                </c:pt>
                <c:pt idx="6">
                  <c:v>682.96</c:v>
                </c:pt>
              </c:numCache>
            </c:numRef>
          </c:val>
          <c:smooth val="0"/>
          <c:extLst>
            <c:ext xmlns:c16="http://schemas.microsoft.com/office/drawing/2014/chart" uri="{C3380CC4-5D6E-409C-BE32-E72D297353CC}">
              <c16:uniqueId val="{00000001-BE09-4361-8CA1-476091CE1196}"/>
            </c:ext>
          </c:extLst>
        </c:ser>
        <c:ser>
          <c:idx val="2"/>
          <c:order val="2"/>
          <c:tx>
            <c:strRef>
              <c:f>'D21'!$B$37</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'D21'!$C$33:$I$34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'D21'!$C$37:$I$37</c:f>
              <c:numCache>
                <c:formatCode>#,##0.00</c:formatCode>
                <c:ptCount val="7"/>
                <c:pt idx="0">
                  <c:v>-27.148407986467923</c:v>
                </c:pt>
                <c:pt idx="1">
                  <c:v>-35.470839665145569</c:v>
                </c:pt>
                <c:pt idx="2">
                  <c:v>-24.452537406268156</c:v>
                </c:pt>
                <c:pt idx="3">
                  <c:v>-25.598726103716686</c:v>
                </c:pt>
                <c:pt idx="4">
                  <c:v>-28.4</c:v>
                </c:pt>
                <c:pt idx="5">
                  <c:v>-16.670000000000002</c:v>
                </c:pt>
                <c:pt idx="6">
                  <c:v>-16.09</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40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8644854216144364"/>
          <c:w val="0.83541928104575158"/>
          <c:h val="9.394433781503225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24753267218015"/>
          <c:y val="0.16632908334156976"/>
          <c:w val="0.47194139031289567"/>
          <c:h val="0.58755202670795847"/>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ysClr val="window" lastClr="FFFFFF">
                  <a:lumMod val="75000"/>
                </a:sysClr>
              </a:solidFill>
              <a:ln w="19050">
                <a:solidFill>
                  <a:sysClr val="window" lastClr="FFFFFF">
                    <a:lumMod val="85000"/>
                  </a:sysClr>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E1D2C6"/>
              </a:solidFill>
              <a:ln w="19050">
                <a:solidFill>
                  <a:schemeClr val="lt1"/>
                </a:solidFill>
              </a:ln>
              <a:effectLst/>
            </c:spPr>
            <c:extLst>
              <c:ext xmlns:c16="http://schemas.microsoft.com/office/drawing/2014/chart" uri="{C3380CC4-5D6E-409C-BE32-E72D297353CC}">
                <c16:uniqueId val="{00000013-5A84-46F3-A700-124E1F042E0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6D0-4C9D-98C8-965786FE08A2}"/>
              </c:ext>
            </c:extLst>
          </c:dPt>
          <c:dLbls>
            <c:dLbl>
              <c:idx val="0"/>
              <c:layout>
                <c:manualLayout>
                  <c:x val="-6.1782836634660492E-2"/>
                  <c:y val="0.1086537299992311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C7E-46F0-BC3D-EF39B0C6934C}"/>
                </c:ext>
              </c:extLst>
            </c:dLbl>
            <c:dLbl>
              <c:idx val="1"/>
              <c:layout>
                <c:manualLayout>
                  <c:x val="5.1084225673509627E-3"/>
                  <c:y val="-0.1719120570179773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C7E-46F0-BC3D-EF39B0C6934C}"/>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7E-46F0-BC3D-EF39B0C6934C}"/>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5"/>
              <c:layout>
                <c:manualLayout>
                  <c:x val="0.10502345056722717"/>
                  <c:y val="-0.11138800118604421"/>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137946269959237"/>
                      <c:h val="0.11297071129707113"/>
                    </c:manualLayout>
                  </c15:layout>
                </c:ext>
                <c:ext xmlns:c16="http://schemas.microsoft.com/office/drawing/2014/chart" uri="{C3380CC4-5D6E-409C-BE32-E72D297353CC}">
                  <c16:uniqueId val="{0000000B-CC7E-46F0-BC3D-EF39B0C6934C}"/>
                </c:ext>
              </c:extLst>
            </c:dLbl>
            <c:dLbl>
              <c:idx val="6"/>
              <c:layout>
                <c:manualLayout>
                  <c:x val="7.5046234996909253E-2"/>
                  <c:y val="-8.46800426097365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C7E-46F0-BC3D-EF39B0C6934C}"/>
                </c:ext>
              </c:extLst>
            </c:dLbl>
            <c:dLbl>
              <c:idx val="7"/>
              <c:layout>
                <c:manualLayout>
                  <c:x val="5.9162643006471394E-2"/>
                  <c:y val="-5.581216573869694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7729130901385635"/>
                      <c:h val="0.32217573221757323"/>
                    </c:manualLayout>
                  </c15:layout>
                </c:ext>
                <c:ext xmlns:c16="http://schemas.microsoft.com/office/drawing/2014/chart" uri="{C3380CC4-5D6E-409C-BE32-E72D297353CC}">
                  <c16:uniqueId val="{0000000F-CC7E-46F0-BC3D-EF39B0C6934C}"/>
                </c:ext>
              </c:extLst>
            </c:dLbl>
            <c:dLbl>
              <c:idx val="8"/>
              <c:layout>
                <c:manualLayout>
                  <c:x val="8.0745499467405668E-2"/>
                  <c:y val="6.228247619675155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C7E-46F0-BC3D-EF39B0C6934C}"/>
                </c:ext>
              </c:extLst>
            </c:dLbl>
            <c:dLbl>
              <c:idx val="9"/>
              <c:layout>
                <c:manualLayout>
                  <c:x val="0.10946439384324742"/>
                  <c:y val="0.1473598436178742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A84-46F3-A700-124E1F042E0E}"/>
                </c:ext>
              </c:extLst>
            </c:dLbl>
            <c:dLbl>
              <c:idx val="10"/>
              <c:layout>
                <c:manualLayout>
                  <c:x val="-1.0023554749876401E-2"/>
                  <c:y val="0.15052987623408998"/>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0.12093158862123417"/>
                      <c:h val="0.15550906555090654"/>
                    </c:manualLayout>
                  </c15:layout>
                </c:ext>
                <c:ext xmlns:c16="http://schemas.microsoft.com/office/drawing/2014/chart" uri="{C3380CC4-5D6E-409C-BE32-E72D297353CC}">
                  <c16:uniqueId val="{00000015-06D0-4C9D-98C8-965786FE08A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'D22'!$C$43:$C$53</c:f>
              <c:numCache>
                <c:formatCode>#,##0.0</c:formatCode>
                <c:ptCount val="11"/>
                <c:pt idx="0">
                  <c:v>1.0335539829224558</c:v>
                </c:pt>
                <c:pt idx="1">
                  <c:v>32.1</c:v>
                </c:pt>
                <c:pt idx="2">
                  <c:v>27.4</c:v>
                </c:pt>
                <c:pt idx="3">
                  <c:v>17.899999999999999</c:v>
                </c:pt>
                <c:pt idx="4">
                  <c:v>5.2</c:v>
                </c:pt>
                <c:pt idx="5">
                  <c:v>5</c:v>
                </c:pt>
                <c:pt idx="6">
                  <c:v>3.7</c:v>
                </c:pt>
                <c:pt idx="7">
                  <c:v>3.2</c:v>
                </c:pt>
                <c:pt idx="8">
                  <c:v>1.7</c:v>
                </c:pt>
                <c:pt idx="9">
                  <c:v>1.5</c:v>
                </c:pt>
                <c:pt idx="10">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206856594869E-2"/>
          <c:y val="2.7274366082209477E-2"/>
          <c:w val="0.89287737355080798"/>
          <c:h val="0.79118279987346896"/>
        </c:manualLayout>
      </c:layout>
      <c:barChart>
        <c:barDir val="col"/>
        <c:grouping val="stacked"/>
        <c:varyColors val="0"/>
        <c:ser>
          <c:idx val="1"/>
          <c:order val="0"/>
          <c:tx>
            <c:strRef>
              <c:f>'D23'!$C$35</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'D23'!$D$33:$J$34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'D23'!$D$35:$J$35</c:f>
              <c:numCache>
                <c:formatCode>0.0</c:formatCode>
                <c:ptCount val="7"/>
                <c:pt idx="0">
                  <c:v>38.165728389637955</c:v>
                </c:pt>
                <c:pt idx="1">
                  <c:v>35.223475538521477</c:v>
                </c:pt>
                <c:pt idx="2">
                  <c:v>38.037262015578541</c:v>
                </c:pt>
                <c:pt idx="3">
                  <c:v>39.356664390684834</c:v>
                </c:pt>
                <c:pt idx="4">
                  <c:v>41.5</c:v>
                </c:pt>
                <c:pt idx="5">
                  <c:v>39.4</c:v>
                </c:pt>
                <c:pt idx="6">
                  <c:v>41.7</c:v>
                </c:pt>
              </c:numCache>
            </c:numRef>
          </c:val>
          <c:extLst>
            <c:ext xmlns:c16="http://schemas.microsoft.com/office/drawing/2014/chart" uri="{C3380CC4-5D6E-409C-BE32-E72D297353CC}">
              <c16:uniqueId val="{00000000-4846-46EA-AF83-8A330D4277BA}"/>
            </c:ext>
          </c:extLst>
        </c:ser>
        <c:ser>
          <c:idx val="2"/>
          <c:order val="1"/>
          <c:tx>
            <c:strRef>
              <c:f>'D23'!$C$36</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'D23'!$D$33:$J$34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'D23'!$D$36:$J$36</c:f>
              <c:numCache>
                <c:formatCode>0.0</c:formatCode>
                <c:ptCount val="7"/>
                <c:pt idx="0">
                  <c:v>61.834271610362045</c:v>
                </c:pt>
                <c:pt idx="1">
                  <c:v>64.77652446147853</c:v>
                </c:pt>
                <c:pt idx="2">
                  <c:v>61.962737984421459</c:v>
                </c:pt>
                <c:pt idx="3">
                  <c:v>60.643335609315166</c:v>
                </c:pt>
                <c:pt idx="4">
                  <c:v>58.5</c:v>
                </c:pt>
                <c:pt idx="5">
                  <c:v>60.6</c:v>
                </c:pt>
                <c:pt idx="6">
                  <c:v>58.3</c:v>
                </c:pt>
              </c:numCache>
            </c:numRef>
          </c:val>
          <c:extLst>
            <c:ext xmlns:c16="http://schemas.microsoft.com/office/drawing/2014/chart" uri="{C3380CC4-5D6E-409C-BE32-E72D297353CC}">
              <c16:uniqueId val="{00000001-4846-46EA-AF83-8A330D4277BA}"/>
            </c:ext>
          </c:extLst>
        </c:ser>
        <c:ser>
          <c:idx val="3"/>
          <c:order val="2"/>
          <c:tx>
            <c:strRef>
              <c:f>'D23'!$C$38</c:f>
              <c:strCache>
                <c:ptCount val="1"/>
                <c:pt idx="0">
                  <c:v>pe termen lung</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'D23'!$D$33:$J$34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'D23'!$D$38:$J$38</c:f>
              <c:numCache>
                <c:formatCode>0.0</c:formatCode>
                <c:ptCount val="7"/>
                <c:pt idx="0">
                  <c:v>-80.237821546604565</c:v>
                </c:pt>
                <c:pt idx="1">
                  <c:v>-79.715177197763595</c:v>
                </c:pt>
                <c:pt idx="2">
                  <c:v>-80.232342659105456</c:v>
                </c:pt>
                <c:pt idx="3">
                  <c:v>-82.084012927453216</c:v>
                </c:pt>
                <c:pt idx="4">
                  <c:v>-81.066761291585692</c:v>
                </c:pt>
                <c:pt idx="5">
                  <c:v>-81.400000000000006</c:v>
                </c:pt>
                <c:pt idx="6">
                  <c:v>-81</c:v>
                </c:pt>
              </c:numCache>
            </c:numRef>
          </c:val>
          <c:extLst>
            <c:ext xmlns:c16="http://schemas.microsoft.com/office/drawing/2014/chart" uri="{C3380CC4-5D6E-409C-BE32-E72D297353CC}">
              <c16:uniqueId val="{00000002-4846-46EA-AF83-8A330D4277BA}"/>
            </c:ext>
          </c:extLst>
        </c:ser>
        <c:ser>
          <c:idx val="4"/>
          <c:order val="3"/>
          <c:tx>
            <c:strRef>
              <c:f>'D23'!$C$37</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'D23'!$D$33:$J$34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'D23'!$D$37:$J$37</c:f>
              <c:numCache>
                <c:formatCode>0.0</c:formatCode>
                <c:ptCount val="7"/>
                <c:pt idx="0">
                  <c:v>-19.762178453395428</c:v>
                </c:pt>
                <c:pt idx="1">
                  <c:v>-20.284822802236398</c:v>
                </c:pt>
                <c:pt idx="2">
                  <c:v>-19.767657340894544</c:v>
                </c:pt>
                <c:pt idx="3">
                  <c:v>-17.91598707254678</c:v>
                </c:pt>
                <c:pt idx="4">
                  <c:v>-18.933238708414308</c:v>
                </c:pt>
                <c:pt idx="5">
                  <c:v>-18.600000000000001</c:v>
                </c:pt>
                <c:pt idx="6">
                  <c:v>-19</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4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sz="900"/>
                  <a:t>Pasive </a:t>
                </a:r>
                <a:r>
                  <a:rPr lang="ro-RO" sz="900" baseline="0"/>
                  <a:t>                                             </a:t>
                </a:r>
                <a:r>
                  <a:rPr lang="ro-RO" sz="900"/>
                  <a:t>          </a:t>
                </a:r>
                <a:r>
                  <a:rPr lang="en-US" sz="900"/>
                  <a:t>Active </a:t>
                </a:r>
              </a:p>
            </c:rich>
          </c:tx>
          <c:layout>
            <c:manualLayout>
              <c:xMode val="edge"/>
              <c:yMode val="edge"/>
              <c:x val="1.5771048373494443E-2"/>
              <c:y val="0.1291920578543148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8.6907406862829606E-2"/>
          <c:y val="0.92029228994633372"/>
          <c:w val="0.79603165070669446"/>
          <c:h val="7.628060031698372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3629623380587619"/>
        </c:manualLayout>
      </c:layout>
      <c:barChart>
        <c:barDir val="col"/>
        <c:grouping val="clustered"/>
        <c:varyColors val="0"/>
        <c:ser>
          <c:idx val="1"/>
          <c:order val="1"/>
          <c:tx>
            <c:strRef>
              <c:f>'D24'!$B$37</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'D24'!$C$37:$I$37</c:f>
              <c:numCache>
                <c:formatCode>#,##0.00</c:formatCode>
                <c:ptCount val="7"/>
                <c:pt idx="0">
                  <c:v>1.42</c:v>
                </c:pt>
                <c:pt idx="1">
                  <c:v>1.6600000000000001</c:v>
                </c:pt>
                <c:pt idx="2">
                  <c:v>1.88</c:v>
                </c:pt>
                <c:pt idx="3">
                  <c:v>2.12</c:v>
                </c:pt>
                <c:pt idx="4">
                  <c:v>2.35</c:v>
                </c:pt>
                <c:pt idx="5">
                  <c:v>2.5900000000000003</c:v>
                </c:pt>
                <c:pt idx="6">
                  <c:v>3.5</c:v>
                </c:pt>
              </c:numCache>
            </c:numRef>
          </c:val>
          <c:extLst>
            <c:ext xmlns:c16="http://schemas.microsoft.com/office/drawing/2014/chart" uri="{C3380CC4-5D6E-409C-BE32-E72D297353CC}">
              <c16:uniqueId val="{00000001-0BFB-41B0-803B-8C21A81F1563}"/>
            </c:ext>
          </c:extLst>
        </c:ser>
        <c:ser>
          <c:idx val="2"/>
          <c:order val="2"/>
          <c:tx>
            <c:strRef>
              <c:f>'D24'!$B$38</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'D24'!$C$38:$I$38</c:f>
              <c:numCache>
                <c:formatCode>#,##0.00</c:formatCode>
                <c:ptCount val="7"/>
                <c:pt idx="0">
                  <c:v>3726.3358956840007</c:v>
                </c:pt>
                <c:pt idx="1">
                  <c:v>3634.6762538309004</c:v>
                </c:pt>
                <c:pt idx="2">
                  <c:v>4009.1799866189999</c:v>
                </c:pt>
                <c:pt idx="3">
                  <c:v>4312.7619071469007</c:v>
                </c:pt>
                <c:pt idx="4">
                  <c:v>4345.9657767725002</c:v>
                </c:pt>
                <c:pt idx="5">
                  <c:v>4791.75</c:v>
                </c:pt>
                <c:pt idx="6">
                  <c:v>4864.21</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30"/>
        <c:overlap val="-27"/>
        <c:axId val="1189340256"/>
        <c:axId val="1097582464"/>
      </c:barChart>
      <c:lineChart>
        <c:grouping val="standard"/>
        <c:varyColors val="0"/>
        <c:ser>
          <c:idx val="0"/>
          <c:order val="0"/>
          <c:tx>
            <c:strRef>
              <c:f>'D24'!$B$36</c:f>
              <c:strCache>
                <c:ptCount val="1"/>
                <c:pt idx="0">
                  <c:v>Datoria externă publică </c:v>
                </c:pt>
              </c:strCache>
            </c:strRef>
          </c:tx>
          <c:spPr>
            <a:ln w="28575" cap="rnd">
              <a:noFill/>
              <a:round/>
            </a:ln>
            <a:effectLst/>
          </c:spPr>
          <c:marker>
            <c:symbol val="dash"/>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6.4674767182007431E-2"/>
                  <c:y val="-4.086849816625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5.666564354859561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6.1431057819070024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6.1431057819069927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9-401C-8591-6DC248EC8D91}"/>
                </c:ext>
              </c:extLst>
            </c:dLbl>
            <c:dLbl>
              <c:idx val="6"/>
              <c:layout>
                <c:manualLayout>
                  <c:x val="-3.9109201290711923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6F-4BDB-B097-D3357B5168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'D24'!$C$36:$I$36</c:f>
              <c:numCache>
                <c:formatCode>#,##0.00</c:formatCode>
                <c:ptCount val="7"/>
                <c:pt idx="0">
                  <c:v>3727.75</c:v>
                </c:pt>
                <c:pt idx="1">
                  <c:v>3636.34</c:v>
                </c:pt>
                <c:pt idx="2">
                  <c:v>4011.06</c:v>
                </c:pt>
                <c:pt idx="3">
                  <c:v>4314.88</c:v>
                </c:pt>
                <c:pt idx="4">
                  <c:v>4348.32</c:v>
                </c:pt>
                <c:pt idx="5">
                  <c:v>4794.34</c:v>
                </c:pt>
                <c:pt idx="6">
                  <c:v>4867.71</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88594940458211102"/>
          <c:w val="0.95536111111111111"/>
          <c:h val="0.113311562420078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solidFill>
                  <a:sysClr val="windowText" lastClr="000000"/>
                </a:solidFill>
              </a:rPr>
              <a:t>pe instrumente,</a:t>
            </a:r>
            <a:r>
              <a:rPr lang="ro-MD" sz="1100" b="1" baseline="0">
                <a:solidFill>
                  <a:sysClr val="windowText" lastClr="000000"/>
                </a:solidFill>
              </a:rPr>
              <a:t> 2025-I</a:t>
            </a:r>
            <a:r>
              <a:rPr lang="en-US" sz="1100" b="1" baseline="0">
                <a:solidFill>
                  <a:sysClr val="windowText" lastClr="000000"/>
                </a:solidFill>
              </a:rPr>
              <a:t>I</a:t>
            </a:r>
            <a:r>
              <a:rPr lang="ro-MD" sz="1100" b="1" baseline="0">
                <a:solidFill>
                  <a:sysClr val="windowText" lastClr="000000"/>
                </a:solidFill>
              </a:rPr>
              <a:t>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9471464410249992"/>
          <c:y val="0.22114973152589296"/>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4.9565211755937914E-2"/>
                  <c:y val="1.05615207190010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18218074592527775"/>
                  <c:y val="4.143402529229298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'D24'!$K$36:$K$38</c:f>
              <c:strCache>
                <c:ptCount val="3"/>
                <c:pt idx="0">
                  <c:v>Împrumuturi</c:v>
                </c:pt>
                <c:pt idx="1">
                  <c:v>Alocări de DST</c:v>
                </c:pt>
                <c:pt idx="2">
                  <c:v>Alte </c:v>
                </c:pt>
              </c:strCache>
            </c:strRef>
          </c:cat>
          <c:val>
            <c:numRef>
              <c:f>'D24'!$L$36:$L$38</c:f>
              <c:numCache>
                <c:formatCode>#,##0.00</c:formatCode>
                <c:ptCount val="3"/>
                <c:pt idx="0">
                  <c:v>4476.5600000000004</c:v>
                </c:pt>
                <c:pt idx="1">
                  <c:v>387.64</c:v>
                </c:pt>
                <c:pt idx="2">
                  <c:v>3.51</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'D25'!$B$30</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'D25'!$C$30:$I$30</c:f>
              <c:numCache>
                <c:formatCode>0.0</c:formatCode>
                <c:ptCount val="7"/>
                <c:pt idx="0">
                  <c:v>30.577268299751253</c:v>
                </c:pt>
                <c:pt idx="1">
                  <c:v>30.39628065638712</c:v>
                </c:pt>
                <c:pt idx="2">
                  <c:v>32.285088638154811</c:v>
                </c:pt>
                <c:pt idx="3">
                  <c:v>31.639826205502253</c:v>
                </c:pt>
                <c:pt idx="4">
                  <c:v>31.65077984617049</c:v>
                </c:pt>
                <c:pt idx="5">
                  <c:v>29.144060298487535</c:v>
                </c:pt>
                <c:pt idx="6">
                  <c:v>28.5</c:v>
                </c:pt>
              </c:numCache>
            </c:numRef>
          </c:val>
          <c:extLst>
            <c:ext xmlns:c16="http://schemas.microsoft.com/office/drawing/2014/chart" uri="{C3380CC4-5D6E-409C-BE32-E72D297353CC}">
              <c16:uniqueId val="{00000000-929F-44E1-8CC5-9F305734112A}"/>
            </c:ext>
          </c:extLst>
        </c:ser>
        <c:ser>
          <c:idx val="1"/>
          <c:order val="1"/>
          <c:tx>
            <c:strRef>
              <c:f>'D25'!$B$31</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'D25'!$C$31:$I$31</c:f>
              <c:numCache>
                <c:formatCode>0.0</c:formatCode>
                <c:ptCount val="7"/>
                <c:pt idx="0">
                  <c:v>28.197140089462764</c:v>
                </c:pt>
                <c:pt idx="1">
                  <c:v>28.845820552674656</c:v>
                </c:pt>
                <c:pt idx="2">
                  <c:v>27.365346821097582</c:v>
                </c:pt>
                <c:pt idx="3">
                  <c:v>25.1714528162777</c:v>
                </c:pt>
                <c:pt idx="4">
                  <c:v>25.674988553666626</c:v>
                </c:pt>
                <c:pt idx="5">
                  <c:v>24.913191546192117</c:v>
                </c:pt>
                <c:pt idx="6">
                  <c:v>26.7</c:v>
                </c:pt>
              </c:numCache>
            </c:numRef>
          </c:val>
          <c:extLst>
            <c:ext xmlns:c16="http://schemas.microsoft.com/office/drawing/2014/chart" uri="{C3380CC4-5D6E-409C-BE32-E72D297353CC}">
              <c16:uniqueId val="{00000001-929F-44E1-8CC5-9F305734112A}"/>
            </c:ext>
          </c:extLst>
        </c:ser>
        <c:ser>
          <c:idx val="3"/>
          <c:order val="2"/>
          <c:tx>
            <c:strRef>
              <c:f>'D25'!$B$32</c:f>
              <c:strCache>
                <c:ptCount val="1"/>
                <c:pt idx="0">
                  <c:v>Comisia Europeană</c:v>
                </c:pt>
              </c:strCache>
            </c:strRef>
          </c:tx>
          <c:spPr>
            <a:solidFill>
              <a:srgbClr val="BE926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'D25'!$C$32:$I$32</c:f>
              <c:numCache>
                <c:formatCode>0.0</c:formatCode>
                <c:ptCount val="7"/>
                <c:pt idx="0">
                  <c:v>7.6684671920658811</c:v>
                </c:pt>
                <c:pt idx="1">
                  <c:v>7.8029188044180966</c:v>
                </c:pt>
                <c:pt idx="2">
                  <c:v>8.7695407974939918</c:v>
                </c:pt>
                <c:pt idx="3">
                  <c:v>8.7221838382245878</c:v>
                </c:pt>
                <c:pt idx="4">
                  <c:v>8.9237685700941274</c:v>
                </c:pt>
                <c:pt idx="5">
                  <c:v>15.397023471670396</c:v>
                </c:pt>
                <c:pt idx="6">
                  <c:v>15.6</c:v>
                </c:pt>
              </c:numCache>
            </c:numRef>
          </c:val>
          <c:extLst>
            <c:ext xmlns:c16="http://schemas.microsoft.com/office/drawing/2014/chart" uri="{C3380CC4-5D6E-409C-BE32-E72D297353CC}">
              <c16:uniqueId val="{00000003-929F-44E1-8CC5-9F305734112A}"/>
            </c:ext>
          </c:extLst>
        </c:ser>
        <c:ser>
          <c:idx val="2"/>
          <c:order val="3"/>
          <c:tx>
            <c:strRef>
              <c:f>'D25'!$B$33</c:f>
              <c:strCache>
                <c:ptCount val="1"/>
                <c:pt idx="0">
                  <c:v>BERD</c:v>
                </c:pt>
              </c:strCache>
            </c:strRef>
          </c:tx>
          <c:spPr>
            <a:solidFill>
              <a:srgbClr val="D6AB80"/>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'D25'!$C$33:$I$33</c:f>
              <c:numCache>
                <c:formatCode>0.0</c:formatCode>
                <c:ptCount val="7"/>
                <c:pt idx="0">
                  <c:v>12.147508915418239</c:v>
                </c:pt>
                <c:pt idx="1">
                  <c:v>12.555535687267025</c:v>
                </c:pt>
                <c:pt idx="2">
                  <c:v>12.078382665429626</c:v>
                </c:pt>
                <c:pt idx="3">
                  <c:v>10.513222385547419</c:v>
                </c:pt>
                <c:pt idx="4">
                  <c:v>10.663151089299809</c:v>
                </c:pt>
                <c:pt idx="5">
                  <c:v>10.66011986244199</c:v>
                </c:pt>
                <c:pt idx="6">
                  <c:v>10.8</c:v>
                </c:pt>
              </c:numCache>
            </c:numRef>
          </c:val>
          <c:extLst>
            <c:ext xmlns:c16="http://schemas.microsoft.com/office/drawing/2014/chart" uri="{C3380CC4-5D6E-409C-BE32-E72D297353CC}">
              <c16:uniqueId val="{00000002-929F-44E1-8CC5-9F305734112A}"/>
            </c:ext>
          </c:extLst>
        </c:ser>
        <c:ser>
          <c:idx val="4"/>
          <c:order val="4"/>
          <c:tx>
            <c:strRef>
              <c:f>'D25'!$B$34</c:f>
              <c:strCache>
                <c:ptCount val="1"/>
                <c:pt idx="0">
                  <c:v>BEI</c:v>
                </c:pt>
              </c:strCache>
            </c:strRef>
          </c:tx>
          <c:spPr>
            <a:solidFill>
              <a:srgbClr val="EDD9C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'D25'!$C$34:$I$34</c:f>
              <c:numCache>
                <c:formatCode>0.0</c:formatCode>
                <c:ptCount val="7"/>
                <c:pt idx="0">
                  <c:v>8.6572803211428919</c:v>
                </c:pt>
                <c:pt idx="1">
                  <c:v>7.6722465990839188</c:v>
                </c:pt>
                <c:pt idx="2">
                  <c:v>6.2268677859914812</c:v>
                </c:pt>
                <c:pt idx="3">
                  <c:v>10.676676388895329</c:v>
                </c:pt>
                <c:pt idx="4">
                  <c:v>9.5021822808458563</c:v>
                </c:pt>
                <c:pt idx="5">
                  <c:v>6.3441120496811454</c:v>
                </c:pt>
                <c:pt idx="6">
                  <c:v>5.3</c:v>
                </c:pt>
              </c:numCache>
            </c:numRef>
          </c:val>
          <c:extLst>
            <c:ext xmlns:c16="http://schemas.microsoft.com/office/drawing/2014/chart" uri="{C3380CC4-5D6E-409C-BE32-E72D297353CC}">
              <c16:uniqueId val="{00000004-929F-44E1-8CC5-9F305734112A}"/>
            </c:ext>
          </c:extLst>
        </c:ser>
        <c:ser>
          <c:idx val="5"/>
          <c:order val="5"/>
          <c:tx>
            <c:strRef>
              <c:f>'D25'!#REF!</c:f>
              <c:strCache>
                <c:ptCount val="1"/>
                <c:pt idx="0">
                  <c:v>#REF!</c:v>
                </c:pt>
              </c:strCache>
            </c:strRef>
          </c:tx>
          <c:spPr>
            <a:solidFill>
              <a:schemeClr val="accent6"/>
            </a:solidFill>
            <a:ln>
              <a:noFill/>
            </a:ln>
            <a:effectLst/>
          </c:spPr>
          <c:invertIfNegative val="0"/>
          <c:cat>
            <c:strRef>
              <c:f>'D25'!$C$29:$I$29</c:f>
              <c:strCache>
                <c:ptCount val="7"/>
                <c:pt idx="0">
                  <c:v>I</c:v>
                </c:pt>
                <c:pt idx="1">
                  <c:v>II</c:v>
                </c:pt>
                <c:pt idx="2">
                  <c:v>III</c:v>
                </c:pt>
                <c:pt idx="3">
                  <c:v>IV</c:v>
                </c:pt>
                <c:pt idx="4">
                  <c:v>I*</c:v>
                </c:pt>
                <c:pt idx="5">
                  <c:v>II*</c:v>
                </c:pt>
                <c:pt idx="6">
                  <c:v>III</c:v>
                </c:pt>
              </c:strCache>
            </c:strRef>
          </c:cat>
          <c:val>
            <c:numRef>
              <c:f>'D25'!#REF!</c:f>
              <c:numCache>
                <c:formatCode>General</c:formatCode>
                <c:ptCount val="1"/>
                <c:pt idx="0">
                  <c:v>1</c:v>
                </c:pt>
              </c:numCache>
            </c:numRef>
          </c:val>
          <c:extLst>
            <c:ext xmlns:c16="http://schemas.microsoft.com/office/drawing/2014/chart" uri="{C3380CC4-5D6E-409C-BE32-E72D297353CC}">
              <c16:uniqueId val="{00000005-929F-44E1-8CC5-9F305734112A}"/>
            </c:ext>
          </c:extLst>
        </c:ser>
        <c:ser>
          <c:idx val="6"/>
          <c:order val="6"/>
          <c:tx>
            <c:strRef>
              <c:f>'D25'!$B$35</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'D25'!$C$35:$I$35</c:f>
              <c:numCache>
                <c:formatCode>0.0</c:formatCode>
                <c:ptCount val="7"/>
                <c:pt idx="0">
                  <c:v>12.752279885105834</c:v>
                </c:pt>
                <c:pt idx="1">
                  <c:v>12.726886984353515</c:v>
                </c:pt>
                <c:pt idx="2">
                  <c:v>13.274918119035464</c:v>
                </c:pt>
                <c:pt idx="3">
                  <c:v>13.276897759883989</c:v>
                </c:pt>
                <c:pt idx="4">
                  <c:v>13.585097181128932</c:v>
                </c:pt>
                <c:pt idx="5">
                  <c:v>13.541572418879429</c:v>
                </c:pt>
                <c:pt idx="6">
                  <c:v>13.191644028693274</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50"/>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egendEntry>
        <c:idx val="5"/>
        <c:delete val="1"/>
      </c:legendEntry>
      <c:layout>
        <c:manualLayout>
          <c:xMode val="edge"/>
          <c:yMode val="edge"/>
          <c:x val="7.5996192735880971E-2"/>
          <c:y val="0.87265900172064881"/>
          <c:w val="0.89085372337019442"/>
          <c:h val="9.984958190588574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'D3'!$B$25</c:f>
              <c:strCache>
                <c:ptCount val="1"/>
                <c:pt idx="0">
                  <c:v>Cont curent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'D3'!$C$23:$I$24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'D3'!$C$25:$I$25</c:f>
              <c:numCache>
                <c:formatCode>#,##0.00</c:formatCode>
                <c:ptCount val="7"/>
                <c:pt idx="0">
                  <c:v>-442.76089366000025</c:v>
                </c:pt>
                <c:pt idx="1">
                  <c:v>-710.16512151999996</c:v>
                </c:pt>
                <c:pt idx="2">
                  <c:v>-882.45402837999973</c:v>
                </c:pt>
                <c:pt idx="3">
                  <c:v>-977.32009199000004</c:v>
                </c:pt>
                <c:pt idx="4">
                  <c:v>-1010.1364994399999</c:v>
                </c:pt>
                <c:pt idx="5">
                  <c:v>-995.19222901000012</c:v>
                </c:pt>
                <c:pt idx="6">
                  <c:v>-867.11509086000012</c:v>
                </c:pt>
              </c:numCache>
            </c:numRef>
          </c:val>
          <c:extLst>
            <c:ext xmlns:c16="http://schemas.microsoft.com/office/drawing/2014/chart" uri="{C3380CC4-5D6E-409C-BE32-E72D297353CC}">
              <c16:uniqueId val="{00000000-B442-4A92-A74A-A69A5EE79E2E}"/>
            </c:ext>
          </c:extLst>
        </c:ser>
        <c:ser>
          <c:idx val="2"/>
          <c:order val="1"/>
          <c:tx>
            <c:strRef>
              <c:f>'D3'!$B$26</c:f>
              <c:strCache>
                <c:ptCount val="1"/>
                <c:pt idx="0">
                  <c:v>Contul de capital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'D3'!$C$23:$I$24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'D3'!$C$26:$I$26</c:f>
              <c:numCache>
                <c:formatCode>#,##0.00</c:formatCode>
                <c:ptCount val="7"/>
                <c:pt idx="0">
                  <c:v>14.92162415</c:v>
                </c:pt>
                <c:pt idx="1">
                  <c:v>16.083163650000003</c:v>
                </c:pt>
                <c:pt idx="2">
                  <c:v>20.831249339999996</c:v>
                </c:pt>
                <c:pt idx="3">
                  <c:v>27.986881439999998</c:v>
                </c:pt>
                <c:pt idx="4">
                  <c:v>6.8271311599999986</c:v>
                </c:pt>
                <c:pt idx="5">
                  <c:v>8.5524235699999984</c:v>
                </c:pt>
                <c:pt idx="6">
                  <c:v>19.727760409999998</c:v>
                </c:pt>
              </c:numCache>
            </c:numRef>
          </c:val>
          <c:extLst>
            <c:ext xmlns:c16="http://schemas.microsoft.com/office/drawing/2014/chart" uri="{C3380CC4-5D6E-409C-BE32-E72D297353CC}">
              <c16:uniqueId val="{00000001-B442-4A92-A74A-A69A5EE79E2E}"/>
            </c:ext>
          </c:extLst>
        </c:ser>
        <c:ser>
          <c:idx val="3"/>
          <c:order val="2"/>
          <c:tx>
            <c:strRef>
              <c:f>'D3'!$B$27</c:f>
              <c:strCache>
                <c:ptCount val="1"/>
                <c:pt idx="0">
                  <c:v>Contul financiar</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'D3'!$C$23:$I$24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'D3'!$C$27:$I$27</c:f>
              <c:numCache>
                <c:formatCode>#,##0.00</c:formatCode>
                <c:ptCount val="7"/>
                <c:pt idx="0">
                  <c:v>-378.59072114999998</c:v>
                </c:pt>
                <c:pt idx="1">
                  <c:v>-665.60455071000001</c:v>
                </c:pt>
                <c:pt idx="2">
                  <c:v>-935.64618595999991</c:v>
                </c:pt>
                <c:pt idx="3">
                  <c:v>-1228.9379429400001</c:v>
                </c:pt>
                <c:pt idx="4">
                  <c:v>-912.24366494000014</c:v>
                </c:pt>
                <c:pt idx="5">
                  <c:v>-960.95821948999969</c:v>
                </c:pt>
                <c:pt idx="6">
                  <c:v>-947.18479725999987</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'D3'!$C$23:$I$24</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4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109413662827"/>
          <c:y val="5.7456688594594491E-2"/>
          <c:w val="0.84815932253171489"/>
          <c:h val="0.6340426754963856"/>
        </c:manualLayout>
      </c:layout>
      <c:barChart>
        <c:barDir val="col"/>
        <c:grouping val="clustered"/>
        <c:varyColors val="0"/>
        <c:ser>
          <c:idx val="1"/>
          <c:order val="1"/>
          <c:tx>
            <c:strRef>
              <c:f>'D26'!$B$37</c:f>
              <c:strCache>
                <c:ptCount val="1"/>
                <c:pt idx="0">
                  <c:v>Pe termen scurt</c:v>
                </c:pt>
              </c:strCache>
            </c:strRef>
          </c:tx>
          <c:spPr>
            <a:solidFill>
              <a:srgbClr val="E1C09F"/>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'D26'!$C$37:$I$37</c:f>
              <c:numCache>
                <c:formatCode>#,##0.00</c:formatCode>
                <c:ptCount val="7"/>
                <c:pt idx="0">
                  <c:v>2682.9558559499997</c:v>
                </c:pt>
                <c:pt idx="1">
                  <c:v>2729.9147682799999</c:v>
                </c:pt>
                <c:pt idx="2">
                  <c:v>2819.2083593795996</c:v>
                </c:pt>
                <c:pt idx="3">
                  <c:v>2494.3759005346001</c:v>
                </c:pt>
                <c:pt idx="4">
                  <c:v>2722.75</c:v>
                </c:pt>
                <c:pt idx="5">
                  <c:v>2887.2</c:v>
                </c:pt>
                <c:pt idx="6">
                  <c:v>3019.38</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'D26'!$C$38:$I$38</c:f>
              <c:numCache>
                <c:formatCode>#,##0.00</c:formatCode>
                <c:ptCount val="7"/>
                <c:pt idx="0">
                  <c:v>3604.0934232933</c:v>
                </c:pt>
                <c:pt idx="1">
                  <c:v>3554.7153371500003</c:v>
                </c:pt>
                <c:pt idx="2">
                  <c:v>3602.835019449999</c:v>
                </c:pt>
                <c:pt idx="3">
                  <c:v>3512.7559180738999</c:v>
                </c:pt>
                <c:pt idx="4">
                  <c:v>3572.01</c:v>
                </c:pt>
                <c:pt idx="5">
                  <c:v>3732.86</c:v>
                </c:pt>
                <c:pt idx="6">
                  <c:v>3713.33</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00"/>
        <c:axId val="1189340256"/>
        <c:axId val="1097582464"/>
      </c:barChart>
      <c:lineChart>
        <c:grouping val="standard"/>
        <c:varyColors val="0"/>
        <c:ser>
          <c:idx val="0"/>
          <c:order val="0"/>
          <c:tx>
            <c:strRef>
              <c:f>'D26'!$B$36</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7.6646696949823567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7.9840309322732894E-2"/>
                  <c:y val="-6.0836493806041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3-4439-9BFA-8ECED1F06E7F}"/>
                </c:ext>
              </c:extLst>
            </c:dLbl>
            <c:dLbl>
              <c:idx val="5"/>
              <c:layout>
                <c:manualLayout>
                  <c:x val="-7.6646696949823692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439-9BFA-8ECED1F06E7F}"/>
                </c:ext>
              </c:extLst>
            </c:dLbl>
            <c:dLbl>
              <c:idx val="6"/>
              <c:layout>
                <c:manualLayout>
                  <c:x val="-3.5129736102002471E-2"/>
                  <c:y val="-2.727156841324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0-4D0A-BEC8-9D2F2EEDAA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'D26'!$C$36:$I$36</c:f>
              <c:numCache>
                <c:formatCode>#,##0.00</c:formatCode>
                <c:ptCount val="7"/>
                <c:pt idx="0">
                  <c:v>6287.0492792432997</c:v>
                </c:pt>
                <c:pt idx="1">
                  <c:v>6284.6301054300002</c:v>
                </c:pt>
                <c:pt idx="2">
                  <c:v>6422.0433788295986</c:v>
                </c:pt>
                <c:pt idx="3">
                  <c:v>6007.1318186085</c:v>
                </c:pt>
                <c:pt idx="4">
                  <c:v>6294.76</c:v>
                </c:pt>
                <c:pt idx="5">
                  <c:v>6620.06</c:v>
                </c:pt>
                <c:pt idx="6">
                  <c:v>6732.71</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5591943608881493"/>
          <c:w val="0.95536111111111111"/>
          <c:h val="0.116302823095406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1.8774067004673642E-2"/>
                  <c:y val="4.59398773221375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'D26'!$K$36:$K$39</c:f>
              <c:strCache>
                <c:ptCount val="4"/>
                <c:pt idx="0">
                  <c:v>Împrumuturi</c:v>
                </c:pt>
                <c:pt idx="1">
                  <c:v>Credite comerciale şi avansuri</c:v>
                </c:pt>
                <c:pt idx="2">
                  <c:v>Alte angajamente aferente datoriei</c:v>
                </c:pt>
                <c:pt idx="3">
                  <c:v>Numerar şi depozite</c:v>
                </c:pt>
              </c:strCache>
            </c:strRef>
          </c:cat>
          <c:val>
            <c:numRef>
              <c:f>'D26'!$L$36:$L$39</c:f>
              <c:numCache>
                <c:formatCode>0.0%</c:formatCode>
                <c:ptCount val="4"/>
                <c:pt idx="0">
                  <c:v>0.47299999999999998</c:v>
                </c:pt>
                <c:pt idx="1">
                  <c:v>0.40400000000000003</c:v>
                </c:pt>
                <c:pt idx="2">
                  <c:v>8.8999999999999996E-2</c:v>
                </c:pt>
                <c:pt idx="3">
                  <c:v>3.4000000000000002E-2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'D27'!$B$36</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'D27'!$C$36:$I$36</c:f>
              <c:numCache>
                <c:formatCode>#,##0.00</c:formatCode>
                <c:ptCount val="7"/>
                <c:pt idx="0">
                  <c:v>3568.7925009632991</c:v>
                </c:pt>
                <c:pt idx="1">
                  <c:v>3593.6989852499996</c:v>
                </c:pt>
                <c:pt idx="2">
                  <c:v>3667.5659353895999</c:v>
                </c:pt>
                <c:pt idx="3">
                  <c:v>3304.3142194273996</c:v>
                </c:pt>
                <c:pt idx="4">
                  <c:v>3558.11</c:v>
                </c:pt>
                <c:pt idx="5">
                  <c:v>3742.86</c:v>
                </c:pt>
                <c:pt idx="6">
                  <c:v>3822.23</c:v>
                </c:pt>
              </c:numCache>
            </c:numRef>
          </c:val>
          <c:extLst>
            <c:ext xmlns:c16="http://schemas.microsoft.com/office/drawing/2014/chart" uri="{C3380CC4-5D6E-409C-BE32-E72D297353CC}">
              <c16:uniqueId val="{00000000-747D-428A-A218-0E5D489D3595}"/>
            </c:ext>
          </c:extLst>
        </c:ser>
        <c:ser>
          <c:idx val="1"/>
          <c:order val="1"/>
          <c:tx>
            <c:strRef>
              <c:f>'D27'!$B$37</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'D27'!$C$37:$I$37</c:f>
              <c:numCache>
                <c:formatCode>#,##0.00</c:formatCode>
                <c:ptCount val="7"/>
                <c:pt idx="0">
                  <c:v>1880.54378731</c:v>
                </c:pt>
                <c:pt idx="1">
                  <c:v>1866.0061235900002</c:v>
                </c:pt>
                <c:pt idx="2">
                  <c:v>1891.0613722099999</c:v>
                </c:pt>
                <c:pt idx="3">
                  <c:v>1855.7212352724998</c:v>
                </c:pt>
                <c:pt idx="4">
                  <c:v>1867.28</c:v>
                </c:pt>
                <c:pt idx="5">
                  <c:v>1914.03</c:v>
                </c:pt>
                <c:pt idx="6">
                  <c:v>1901.08</c:v>
                </c:pt>
              </c:numCache>
            </c:numRef>
          </c:val>
          <c:extLst>
            <c:ext xmlns:c16="http://schemas.microsoft.com/office/drawing/2014/chart" uri="{C3380CC4-5D6E-409C-BE32-E72D297353CC}">
              <c16:uniqueId val="{00000001-747D-428A-A218-0E5D489D3595}"/>
            </c:ext>
          </c:extLst>
        </c:ser>
        <c:ser>
          <c:idx val="2"/>
          <c:order val="2"/>
          <c:tx>
            <c:strRef>
              <c:f>'D27'!$B$38</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'D27'!$C$38:$I$38</c:f>
              <c:numCache>
                <c:formatCode>#,##0.00</c:formatCode>
                <c:ptCount val="7"/>
                <c:pt idx="0">
                  <c:v>463.72862574999999</c:v>
                </c:pt>
                <c:pt idx="1">
                  <c:v>439.76326078</c:v>
                </c:pt>
                <c:pt idx="2">
                  <c:v>455.96186763999998</c:v>
                </c:pt>
                <c:pt idx="3">
                  <c:v>453.56509291859999</c:v>
                </c:pt>
                <c:pt idx="4">
                  <c:v>457.19398988880005</c:v>
                </c:pt>
                <c:pt idx="5">
                  <c:v>479.15</c:v>
                </c:pt>
                <c:pt idx="6">
                  <c:v>483.8</c:v>
                </c:pt>
              </c:numCache>
            </c:numRef>
          </c:val>
          <c:extLst>
            <c:ext xmlns:c16="http://schemas.microsoft.com/office/drawing/2014/chart" uri="{C3380CC4-5D6E-409C-BE32-E72D297353CC}">
              <c16:uniqueId val="{00000002-747D-428A-A218-0E5D489D3595}"/>
            </c:ext>
          </c:extLst>
        </c:ser>
        <c:ser>
          <c:idx val="3"/>
          <c:order val="3"/>
          <c:tx>
            <c:strRef>
              <c:f>'D27'!$B$39</c:f>
              <c:strCache>
                <c:ptCount val="1"/>
                <c:pt idx="0">
                  <c:v>Alte societăţi financiare</c:v>
                </c:pt>
              </c:strCache>
            </c:strRef>
          </c:tx>
          <c:spPr>
            <a:solidFill>
              <a:srgbClr val="F8F0E8"/>
            </a:solidFill>
            <a:ln w="15875">
              <a:noFill/>
            </a:ln>
            <a:effectLst/>
          </c:spPr>
          <c:invertIfNegative val="0"/>
          <c:cat>
            <c:multiLvlStrRef>
              <c:f>'D27'!$C$34:$I$35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'D27'!$C$39:$I$39</c:f>
              <c:numCache>
                <c:formatCode>#,##0.00</c:formatCode>
                <c:ptCount val="7"/>
                <c:pt idx="0">
                  <c:v>301.39063526000001</c:v>
                </c:pt>
                <c:pt idx="1">
                  <c:v>311.77520837999998</c:v>
                </c:pt>
                <c:pt idx="2">
                  <c:v>332.38827057999998</c:v>
                </c:pt>
                <c:pt idx="3">
                  <c:v>319.06438342000001</c:v>
                </c:pt>
                <c:pt idx="4">
                  <c:v>334.15</c:v>
                </c:pt>
                <c:pt idx="5">
                  <c:v>403.63</c:v>
                </c:pt>
                <c:pt idx="6">
                  <c:v>442.94</c:v>
                </c:pt>
              </c:numCache>
            </c:numRef>
          </c:val>
          <c:extLst>
            <c:ext xmlns:c16="http://schemas.microsoft.com/office/drawing/2014/chart" uri="{C3380CC4-5D6E-409C-BE32-E72D297353CC}">
              <c16:uniqueId val="{00000003-747D-428A-A218-0E5D489D3595}"/>
            </c:ext>
          </c:extLst>
        </c:ser>
        <c:ser>
          <c:idx val="4"/>
          <c:order val="4"/>
          <c:tx>
            <c:strRef>
              <c:f>'D27'!$B$40</c:f>
              <c:strCache>
                <c:ptCount val="1"/>
                <c:pt idx="0">
                  <c:v>Gospodăriile populaţiei şi IFSLSGP</c:v>
                </c:pt>
              </c:strCache>
            </c:strRef>
          </c:tx>
          <c:spPr>
            <a:solidFill>
              <a:srgbClr val="5C3D1E"/>
            </a:solidFill>
            <a:ln w="15875">
              <a:noFill/>
            </a:ln>
            <a:effectLst/>
          </c:spPr>
          <c:invertIfNegative val="0"/>
          <c:cat>
            <c:multiLvlStrRef>
              <c:f>'D27'!$C$34:$I$35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'D27'!$C$40:$I$40</c:f>
              <c:numCache>
                <c:formatCode>#,##0.00</c:formatCode>
                <c:ptCount val="7"/>
                <c:pt idx="0">
                  <c:v>72.593729960000005</c:v>
                </c:pt>
                <c:pt idx="1">
                  <c:v>73.386527429999987</c:v>
                </c:pt>
                <c:pt idx="2">
                  <c:v>75.065933009999995</c:v>
                </c:pt>
                <c:pt idx="3">
                  <c:v>74.466887569999997</c:v>
                </c:pt>
                <c:pt idx="4">
                  <c:v>78.02</c:v>
                </c:pt>
                <c:pt idx="5">
                  <c:v>80.400000000000006</c:v>
                </c:pt>
                <c:pt idx="6">
                  <c:v>82.67</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50"/>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3603223065305843"/>
          <c:w val="0.86968532610736571"/>
          <c:h val="0.132869601084971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30.09.2025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85,0%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tx>
                <c:rich>
                  <a:bodyPr/>
                  <a:lstStyle/>
                  <a:p>
                    <a:fld id="{BF54B0B1-E765-46C3-ACF2-DD3E3C9D950E}" type="CATEGORYNAME">
                      <a:rPr lang="en-US"/>
                      <a:pPr/>
                      <a:t>[CATEGORY NAME]</a:t>
                    </a:fld>
                    <a:endParaRPr lang="en-US" baseline="0"/>
                  </a:p>
                  <a:p>
                    <a:r>
                      <a:rPr lang="en-US" baseline="0"/>
                      <a:t>7,1%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15:dlblFieldTable/>
                  <c15:showDataLabelsRange val="0"/>
                </c:ext>
                <c:ext xmlns:c16="http://schemas.microsoft.com/office/drawing/2014/chart" uri="{C3380CC4-5D6E-409C-BE32-E72D297353CC}">
                  <c16:uniqueId val="{00000003-AF4E-4284-B1A5-726F1043D0ED}"/>
                </c:ext>
              </c:extLst>
            </c:dLbl>
            <c:dLbl>
              <c:idx val="2"/>
              <c:layout>
                <c:manualLayout>
                  <c:x val="3.8046234319719936E-2"/>
                  <c:y val="-0.21606525465585869"/>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fld id="{7219918B-D429-4DCD-8174-AE4708BB648F}" type="CATEGORYNAME">
                      <a:rPr lang="en-US" baseline="0">
                        <a:solidFill>
                          <a:schemeClr val="bg1"/>
                        </a:solidFill>
                      </a:rPr>
                      <a:pPr>
                        <a:defRPr>
                          <a:solidFill>
                            <a:schemeClr val="bg1"/>
                          </a:solidFill>
                          <a:latin typeface="PermianSerifTypeface" panose="02000000000000000000" pitchFamily="50" charset="0"/>
                        </a:defRPr>
                      </a:pPr>
                      <a:t>[CATEGORY NAME]</a:t>
                    </a:fld>
                    <a:r>
                      <a:rPr lang="en-US" baseline="0">
                        <a:solidFill>
                          <a:schemeClr val="bg1"/>
                        </a:solidFill>
                      </a:rPr>
                      <a:t>
49,1%</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fld id="{A466AF3C-171E-4DB1-93C5-8B2711A9336E}" type="CATEGORYNAME">
                      <a:rPr lang="en-US" baseline="0">
                        <a:solidFill>
                          <a:sysClr val="windowText" lastClr="000000"/>
                        </a:solidFill>
                      </a:rPr>
                      <a:pPr>
                        <a:defRPr>
                          <a:solidFill>
                            <a:sysClr val="windowText" lastClr="000000"/>
                          </a:solidFill>
                          <a:latin typeface="PermianSerifTypeface" panose="02000000000000000000" pitchFamily="50" charset="0"/>
                        </a:defRPr>
                      </a:pPr>
                      <a:t>[CATEGORY NAME]</a:t>
                    </a:fld>
                    <a:r>
                      <a:rPr lang="en-US" baseline="0">
                        <a:solidFill>
                          <a:sysClr val="windowText" lastClr="000000"/>
                        </a:solidFill>
                      </a:rPr>
                      <a:t>
29,8%</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4.117579361985692E-3"/>
                  <c:y val="-1.0965660923714633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D26E8CC4-3BE8-4BB6-863F-D0998D73FE0C}" type="CATEGORYNAME">
                      <a:rPr lang="en-US" baseline="0"/>
                      <a:pPr>
                        <a:defRPr>
                          <a:solidFill>
                            <a:sysClr val="windowText" lastClr="000000"/>
                          </a:solidFill>
                          <a:latin typeface="PermianSerifTypeface" panose="02000000000000000000" pitchFamily="50" charset="0"/>
                        </a:defRPr>
                      </a:pPr>
                      <a:t>[CATEGORY NAME]</a:t>
                    </a:fld>
                    <a:r>
                      <a:rPr lang="en-US" baseline="0"/>
                      <a:t>
11,0%</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4.064269194073513E-3"/>
                  <c:y val="-1.8821514522017878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36E6D1FF-9944-45DE-ACD1-2BD738AC3D4F}" type="CATEGORYNAME">
                      <a:rPr lang="en-US" baseline="0"/>
                      <a:pPr>
                        <a:defRPr>
                          <a:solidFill>
                            <a:sysClr val="windowText" lastClr="000000"/>
                          </a:solidFill>
                          <a:latin typeface="PermianSerifTypeface" panose="02000000000000000000" pitchFamily="50" charset="0"/>
                        </a:defRPr>
                      </a:pPr>
                      <a:t>[CATEGORY NAME]</a:t>
                    </a:fld>
                    <a:r>
                      <a:rPr lang="en-US" baseline="0"/>
                      <a:t>
8,7%</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9F54D0DE-107B-48FC-ABEB-AFB331DA2CA9}" type="CATEGORYNAME">
                      <a:rPr lang="en-US" baseline="0"/>
                      <a:pPr/>
                      <a:t>[CATEGORY NAME]</a:t>
                    </a:fld>
                    <a:endParaRPr lang="en-US" baseline="0"/>
                  </a:p>
                  <a:p>
                    <a:r>
                      <a:rPr lang="en-US" baseline="0"/>
                      <a:t>1,4%</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Organizații internaționale / </a:t>
                    </a:r>
                    <a:r>
                      <a:rPr lang="ru-RU" baseline="0"/>
                      <a:t>Международные организации / </a:t>
                    </a:r>
                    <a:r>
                      <a:rPr lang="en-US" baseline="0"/>
                      <a:t>Multilateral creditors; </a:t>
                    </a:r>
                  </a:p>
                  <a:p>
                    <a:r>
                      <a:rPr lang="en-US" baseline="0"/>
                      <a:t>7,9%</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BCDMN </c:v>
                </c:pt>
                <c:pt idx="5">
                  <c:v>CFI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2708.91</c:v>
                </c:pt>
                <c:pt idx="1">
                  <c:v>226.57</c:v>
                </c:pt>
                <c:pt idx="2">
                  <c:v>122.82</c:v>
                </c:pt>
                <c:pt idx="3">
                  <c:v>74.59</c:v>
                </c:pt>
                <c:pt idx="4">
                  <c:v>27.62</c:v>
                </c:pt>
                <c:pt idx="5">
                  <c:v>21.84</c:v>
                </c:pt>
                <c:pt idx="6">
                  <c:v>3.52</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0"/>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'D4'!$B$32</c:f>
              <c:strCache>
                <c:ptCount val="1"/>
                <c:pt idx="0">
                  <c:v>Bunuri </c:v>
                </c:pt>
              </c:strCache>
            </c:strRef>
          </c:tx>
          <c:spPr>
            <a:solidFill>
              <a:srgbClr val="9A6E50"/>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'D4'!$C$32:$I$32</c:f>
              <c:numCache>
                <c:formatCode>#,##0.00</c:formatCode>
                <c:ptCount val="7"/>
                <c:pt idx="0">
                  <c:v>796.88</c:v>
                </c:pt>
                <c:pt idx="1">
                  <c:v>707.63</c:v>
                </c:pt>
                <c:pt idx="2">
                  <c:v>701.59</c:v>
                </c:pt>
                <c:pt idx="3">
                  <c:v>808.37</c:v>
                </c:pt>
                <c:pt idx="4">
                  <c:v>691.10104426999999</c:v>
                </c:pt>
                <c:pt idx="5">
                  <c:v>635.83529791000001</c:v>
                </c:pt>
                <c:pt idx="6">
                  <c:v>887.60561845000007</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Servicii </c:v>
                </c:pt>
              </c:strCache>
            </c:strRef>
          </c:tx>
          <c:spPr>
            <a:solidFill>
              <a:schemeClr val="bg1">
                <a:lumMod val="85000"/>
              </a:schemeClr>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'D4'!$C$33:$I$33</c:f>
              <c:numCache>
                <c:formatCode>#,##0.00</c:formatCode>
                <c:ptCount val="7"/>
                <c:pt idx="0">
                  <c:v>575.89922504000003</c:v>
                </c:pt>
                <c:pt idx="1">
                  <c:v>691.25729493000006</c:v>
                </c:pt>
                <c:pt idx="2">
                  <c:v>750.75237161000018</c:v>
                </c:pt>
                <c:pt idx="3">
                  <c:v>714.15379933999998</c:v>
                </c:pt>
                <c:pt idx="4">
                  <c:v>621.38592691999986</c:v>
                </c:pt>
                <c:pt idx="5">
                  <c:v>797.43690226000001</c:v>
                </c:pt>
                <c:pt idx="6">
                  <c:v>911.63854272999993</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Venituri primare </c:v>
                </c:pt>
              </c:strCache>
            </c:strRef>
          </c:tx>
          <c:spPr>
            <a:solidFill>
              <a:srgbClr val="D4BCAC"/>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'D4'!$C$34:$I$34</c:f>
              <c:numCache>
                <c:formatCode>#,##0.00</c:formatCode>
                <c:ptCount val="7"/>
                <c:pt idx="0">
                  <c:v>255.90142609</c:v>
                </c:pt>
                <c:pt idx="1">
                  <c:v>308.10683518999997</c:v>
                </c:pt>
                <c:pt idx="2">
                  <c:v>294.82467312</c:v>
                </c:pt>
                <c:pt idx="3">
                  <c:v>275.83215297999999</c:v>
                </c:pt>
                <c:pt idx="4">
                  <c:v>238.13943906</c:v>
                </c:pt>
                <c:pt idx="5">
                  <c:v>255.60317196</c:v>
                </c:pt>
                <c:pt idx="6">
                  <c:v>251.22995345999999</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Venituri secundare</c:v>
                </c:pt>
              </c:strCache>
            </c:strRef>
          </c:tx>
          <c:spPr>
            <a:solidFill>
              <a:srgbClr val="6A4C38"/>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'D4'!$C$35:$I$35</c:f>
              <c:numCache>
                <c:formatCode>#,##0.00</c:formatCode>
                <c:ptCount val="7"/>
                <c:pt idx="0">
                  <c:v>460.43524012</c:v>
                </c:pt>
                <c:pt idx="1">
                  <c:v>503.11551659999998</c:v>
                </c:pt>
                <c:pt idx="2">
                  <c:v>604.71683036000002</c:v>
                </c:pt>
                <c:pt idx="3">
                  <c:v>517.56011271</c:v>
                </c:pt>
                <c:pt idx="4">
                  <c:v>493.24114157999998</c:v>
                </c:pt>
                <c:pt idx="5">
                  <c:v>640.22616302000006</c:v>
                </c:pt>
                <c:pt idx="6">
                  <c:v>702.63845312000001</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Bunuri </c:v>
                </c:pt>
              </c:strCache>
            </c:strRef>
          </c:tx>
          <c:spPr>
            <a:solidFill>
              <a:srgbClr val="9A6E50"/>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'D4'!$C$37:$I$37</c:f>
              <c:numCache>
                <c:formatCode>#,##0.00_);#,##0.00</c:formatCode>
                <c:ptCount val="7"/>
                <c:pt idx="0">
                  <c:v>-1881.91</c:v>
                </c:pt>
                <c:pt idx="1">
                  <c:v>-2081.44</c:v>
                </c:pt>
                <c:pt idx="2">
                  <c:v>-2296.2600000000002</c:v>
                </c:pt>
                <c:pt idx="3">
                  <c:v>-2373.83</c:v>
                </c:pt>
                <c:pt idx="4">
                  <c:v>-2316.1033627000002</c:v>
                </c:pt>
                <c:pt idx="5">
                  <c:v>-2364.95275219</c:v>
                </c:pt>
                <c:pt idx="6">
                  <c:v>-2544.0824095500002</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Servicii </c:v>
                </c:pt>
              </c:strCache>
            </c:strRef>
          </c:tx>
          <c:spPr>
            <a:solidFill>
              <a:schemeClr val="bg1">
                <a:lumMod val="85000"/>
              </a:schemeClr>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'D4'!$C$38:$I$38</c:f>
              <c:numCache>
                <c:formatCode>#,##0.00_);#,##0.00</c:formatCode>
                <c:ptCount val="7"/>
                <c:pt idx="0">
                  <c:v>-358.76879187999998</c:v>
                </c:pt>
                <c:pt idx="1">
                  <c:v>-445.08828991000001</c:v>
                </c:pt>
                <c:pt idx="2">
                  <c:v>-514.28319596999995</c:v>
                </c:pt>
                <c:pt idx="3">
                  <c:v>-478.97749886000003</c:v>
                </c:pt>
                <c:pt idx="4">
                  <c:v>-423.10388592999999</c:v>
                </c:pt>
                <c:pt idx="5">
                  <c:v>-560.47162307999997</c:v>
                </c:pt>
                <c:pt idx="6">
                  <c:v>-643.99271276000002</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Venituri primare </c:v>
                </c:pt>
              </c:strCache>
            </c:strRef>
          </c:tx>
          <c:spPr>
            <a:solidFill>
              <a:srgbClr val="D4BCAC"/>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'D4'!$C$39:$I$39</c:f>
              <c:numCache>
                <c:formatCode>#,##0.00_);#,##0.00</c:formatCode>
                <c:ptCount val="7"/>
                <c:pt idx="0">
                  <c:v>-172.7045942</c:v>
                </c:pt>
                <c:pt idx="1">
                  <c:v>-265.64633686000002</c:v>
                </c:pt>
                <c:pt idx="2">
                  <c:v>-294.91727957000001</c:v>
                </c:pt>
                <c:pt idx="3">
                  <c:v>-307.84013800000002</c:v>
                </c:pt>
                <c:pt idx="4">
                  <c:v>-201.84245594999999</c:v>
                </c:pt>
                <c:pt idx="5">
                  <c:v>-273.89056385999999</c:v>
                </c:pt>
                <c:pt idx="6">
                  <c:v>-292.86640402</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Venituri secundare</c:v>
                </c:pt>
              </c:strCache>
            </c:strRef>
          </c:tx>
          <c:spPr>
            <a:solidFill>
              <a:srgbClr val="6A4C38"/>
            </a:solidFill>
            <a:ln>
              <a:noFill/>
            </a:ln>
            <a:effectLst/>
          </c:spPr>
          <c:invertIfNegative val="0"/>
          <c:cat>
            <c:multiLvlStrRef>
              <c:f>'D4'!$C$28:$I$29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'D4'!$C$40:$I$40</c:f>
              <c:numCache>
                <c:formatCode>#,##0.00_);#,##0.00</c:formatCode>
                <c:ptCount val="7"/>
                <c:pt idx="0">
                  <c:v>-118.49339883</c:v>
                </c:pt>
                <c:pt idx="1">
                  <c:v>-128.10014147000001</c:v>
                </c:pt>
                <c:pt idx="2">
                  <c:v>-128.87742793000001</c:v>
                </c:pt>
                <c:pt idx="3">
                  <c:v>-132.58852016</c:v>
                </c:pt>
                <c:pt idx="4">
                  <c:v>-112.95434668999999</c:v>
                </c:pt>
                <c:pt idx="5">
                  <c:v>-124.97882503</c:v>
                </c:pt>
                <c:pt idx="6">
                  <c:v>-139.28613229000001</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'D4'!$B$31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'D4'!$C$31:$I$31</c:f>
              <c:numCache>
                <c:formatCode>#,##0.00</c:formatCode>
                <c:ptCount val="7"/>
                <c:pt idx="0">
                  <c:v>2089.11589125</c:v>
                </c:pt>
                <c:pt idx="1">
                  <c:v>2210.10964672</c:v>
                </c:pt>
                <c:pt idx="2">
                  <c:v>2351.8838750899999</c:v>
                </c:pt>
                <c:pt idx="3">
                  <c:v>2315.91606503</c:v>
                </c:pt>
                <c:pt idx="4">
                  <c:v>2043.8675518299999</c:v>
                </c:pt>
                <c:pt idx="5">
                  <c:v>2329.10153515</c:v>
                </c:pt>
                <c:pt idx="6">
                  <c:v>2753.1125677600003</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 / ieșiri</c:v>
                </c:pt>
              </c:strCache>
            </c:strRef>
          </c:tx>
          <c:spPr>
            <a:ln w="28575" cap="rnd">
              <a:noFill/>
              <a:round/>
            </a:ln>
            <a:effectLst/>
          </c:spPr>
          <c:marker>
            <c:symbol val="none"/>
          </c:marker>
          <c:dLbls>
            <c:numFmt formatCode="#,##0.00_);#,##0.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'D4'!$C$36:$I$36</c:f>
              <c:numCache>
                <c:formatCode>#,##0.00_);#,##0.00</c:formatCode>
                <c:ptCount val="7"/>
                <c:pt idx="0">
                  <c:v>-2531.87678491</c:v>
                </c:pt>
                <c:pt idx="1">
                  <c:v>-2920.27476824</c:v>
                </c:pt>
                <c:pt idx="2">
                  <c:v>-3234.3379034700001</c:v>
                </c:pt>
                <c:pt idx="3">
                  <c:v>-3293.2361570200001</c:v>
                </c:pt>
                <c:pt idx="4">
                  <c:v>-3054.0040512700002</c:v>
                </c:pt>
                <c:pt idx="5">
                  <c:v>-3324.2937641600001</c:v>
                </c:pt>
                <c:pt idx="6">
                  <c:v>-3620.2276586200001</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'D4'!$C$30:$I$30</c:f>
              <c:numCache>
                <c:formatCode>#,##0.00</c:formatCode>
                <c:ptCount val="7"/>
                <c:pt idx="0">
                  <c:v>-442.76089365999997</c:v>
                </c:pt>
                <c:pt idx="1">
                  <c:v>-710.16512151999996</c:v>
                </c:pt>
                <c:pt idx="2">
                  <c:v>-882.45402838000018</c:v>
                </c:pt>
                <c:pt idx="3">
                  <c:v>-977.32009199000004</c:v>
                </c:pt>
                <c:pt idx="4">
                  <c:v>-1010.1364994399999</c:v>
                </c:pt>
                <c:pt idx="5">
                  <c:v>-995.19222901000012</c:v>
                </c:pt>
                <c:pt idx="6">
                  <c:v>-867.11509086000012</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5931226596675414"/>
          <c:w val="0.9685233192004844"/>
          <c:h val="0.1238632370953630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142119807002065E-2"/>
          <c:y val="7.2976490229040208E-2"/>
          <c:w val="0.89753568362011216"/>
          <c:h val="0.7185174536364376"/>
        </c:manualLayout>
      </c:layout>
      <c:lineChart>
        <c:grouping val="standard"/>
        <c:varyColors val="0"/>
        <c:ser>
          <c:idx val="2"/>
          <c:order val="1"/>
          <c:tx>
            <c:strRef>
              <c:f>'D5'!$B$29</c:f>
              <c:strCache>
                <c:ptCount val="1"/>
                <c:pt idx="0">
                  <c:v>UE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'D5'!$C$29:$I$29</c:f>
              <c:numCache>
                <c:formatCode>0.00</c:formatCode>
                <c:ptCount val="7"/>
                <c:pt idx="0">
                  <c:v>-745.85</c:v>
                </c:pt>
                <c:pt idx="1">
                  <c:v>-905.5</c:v>
                </c:pt>
                <c:pt idx="2">
                  <c:v>-971.76</c:v>
                </c:pt>
                <c:pt idx="3">
                  <c:v>-988.05</c:v>
                </c:pt>
                <c:pt idx="4" formatCode="#,##0.00">
                  <c:v>-1112.4000000000001</c:v>
                </c:pt>
                <c:pt idx="5" formatCode="#,##0.00">
                  <c:v>-1096.5999999999999</c:v>
                </c:pt>
                <c:pt idx="6" formatCode="#,##0.00">
                  <c:v>-923.28</c:v>
                </c:pt>
              </c:numCache>
            </c:numRef>
          </c:val>
          <c:smooth val="1"/>
          <c:extLst>
            <c:ext xmlns:c16="http://schemas.microsoft.com/office/drawing/2014/chart" uri="{C3380CC4-5D6E-409C-BE32-E72D297353CC}">
              <c16:uniqueId val="{00000000-B594-4076-A6EC-63410CD052E4}"/>
            </c:ext>
          </c:extLst>
        </c:ser>
        <c:ser>
          <c:idx val="3"/>
          <c:order val="2"/>
          <c:tx>
            <c:strRef>
              <c:f>'D5'!$B$30</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'D5'!$C$30:$I$30</c:f>
              <c:numCache>
                <c:formatCode>0.00</c:formatCode>
                <c:ptCount val="7"/>
                <c:pt idx="0">
                  <c:v>-8.76</c:v>
                </c:pt>
                <c:pt idx="1">
                  <c:v>2.2799999999999998</c:v>
                </c:pt>
                <c:pt idx="2">
                  <c:v>-34.415129116271061</c:v>
                </c:pt>
                <c:pt idx="3">
                  <c:v>-33.26</c:v>
                </c:pt>
                <c:pt idx="4" formatCode="#,##0.00">
                  <c:v>-15.14</c:v>
                </c:pt>
                <c:pt idx="5" formatCode="#,##0.00">
                  <c:v>-1.73</c:v>
                </c:pt>
                <c:pt idx="6" formatCode="#,##0.00">
                  <c:v>-14.51</c:v>
                </c:pt>
              </c:numCache>
            </c:numRef>
          </c:val>
          <c:smooth val="1"/>
          <c:extLst>
            <c:ext xmlns:c16="http://schemas.microsoft.com/office/drawing/2014/chart" uri="{C3380CC4-5D6E-409C-BE32-E72D297353CC}">
              <c16:uniqueId val="{00000001-B594-4076-A6EC-63410CD052E4}"/>
            </c:ext>
          </c:extLst>
        </c:ser>
        <c:ser>
          <c:idx val="4"/>
          <c:order val="3"/>
          <c:tx>
            <c:strRef>
              <c:f>'D5'!$B$31</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'D5'!$C$31:$I$31</c:f>
              <c:numCache>
                <c:formatCode>0.00</c:formatCode>
                <c:ptCount val="7"/>
                <c:pt idx="0">
                  <c:v>-330.42</c:v>
                </c:pt>
                <c:pt idx="1">
                  <c:v>-470.59</c:v>
                </c:pt>
                <c:pt idx="2">
                  <c:v>-588.49</c:v>
                </c:pt>
                <c:pt idx="3">
                  <c:v>-544.15</c:v>
                </c:pt>
                <c:pt idx="4" formatCode="#,##0.00">
                  <c:v>-497.46</c:v>
                </c:pt>
                <c:pt idx="5" formatCode="#,##0.00">
                  <c:v>-630.79</c:v>
                </c:pt>
                <c:pt idx="6" formatCode="#,##0.00">
                  <c:v>-718.69</c:v>
                </c:pt>
              </c:numCache>
            </c:numRef>
          </c:val>
          <c:smooth val="1"/>
          <c:extLst>
            <c:ext xmlns:c16="http://schemas.microsoft.com/office/drawing/2014/chart" uri="{C3380CC4-5D6E-409C-BE32-E72D297353CC}">
              <c16:uniqueId val="{00000003-B594-4076-A6EC-63410CD052E4}"/>
            </c:ext>
          </c:extLst>
        </c:ser>
        <c:ser>
          <c:idx val="1"/>
          <c:order val="0"/>
          <c:tx>
            <c:strRef>
              <c:f>'D5'!$B$28</c:f>
              <c:strCache>
                <c:ptCount val="1"/>
                <c:pt idx="0">
                  <c:v>Total </c:v>
                </c:pt>
              </c:strCache>
            </c:strRef>
          </c:tx>
          <c:spPr>
            <a:ln w="19050" cap="rnd">
              <a:solidFill>
                <a:srgbClr val="6C4726">
                  <a:lumMod val="50000"/>
                </a:srgbClr>
              </a:solidFill>
              <a:round/>
            </a:ln>
            <a:effectLst/>
          </c:spPr>
          <c:marker>
            <c:symbol val="circle"/>
            <c:size val="7"/>
            <c:spPr>
              <a:solidFill>
                <a:srgbClr val="6F4927"/>
              </a:solidFill>
              <a:ln>
                <a:solidFill>
                  <a:srgbClr val="6F4927"/>
                </a:solidFill>
              </a:ln>
            </c:spPr>
          </c:marker>
          <c:dLbls>
            <c:dLbl>
              <c:idx val="6"/>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A-430E-A520-8D37E673A792}"/>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'D5'!$C$28:$I$28</c:f>
              <c:numCache>
                <c:formatCode>#,##0.00</c:formatCode>
                <c:ptCount val="7"/>
                <c:pt idx="0">
                  <c:v>-1085.0300000000002</c:v>
                </c:pt>
                <c:pt idx="1">
                  <c:v>-1373.8100000000006</c:v>
                </c:pt>
                <c:pt idx="2">
                  <c:v>-1594.6700000000005</c:v>
                </c:pt>
                <c:pt idx="3">
                  <c:v>-1565.4599999999996</c:v>
                </c:pt>
                <c:pt idx="4">
                  <c:v>-1625</c:v>
                </c:pt>
                <c:pt idx="5">
                  <c:v>-1729.12</c:v>
                </c:pt>
                <c:pt idx="6">
                  <c:v>-1656.48</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27184147587700563"/>
          <c:y val="0.90121611118845968"/>
          <c:w val="0.4657127845825102"/>
          <c:h val="9.5423048231297533E-2"/>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1438893951480891"/>
        </c:manualLayout>
      </c:layout>
      <c:lineChart>
        <c:grouping val="standard"/>
        <c:varyColors val="0"/>
        <c:ser>
          <c:idx val="0"/>
          <c:order val="0"/>
          <c:tx>
            <c:strRef>
              <c:f>'D7'!$B$80</c:f>
              <c:strCache>
                <c:ptCount val="1"/>
                <c:pt idx="0">
                  <c:v>UE </c:v>
                </c:pt>
              </c:strCache>
            </c:strRef>
          </c:tx>
          <c:spPr>
            <a:ln w="28575" cap="rnd">
              <a:solidFill>
                <a:srgbClr val="BE926A"/>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3-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2-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3-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2-03F4-4996-AA45-C7262804E6C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'D7'!$C$80:$I$80</c:f>
              <c:numCache>
                <c:formatCode>0.00</c:formatCode>
                <c:ptCount val="7"/>
                <c:pt idx="0">
                  <c:v>1233.8</c:v>
                </c:pt>
                <c:pt idx="1">
                  <c:v>1310.5999999999999</c:v>
                </c:pt>
                <c:pt idx="2">
                  <c:v>1426.4</c:v>
                </c:pt>
                <c:pt idx="3">
                  <c:v>1515.5</c:v>
                </c:pt>
                <c:pt idx="4">
                  <c:v>1502.9</c:v>
                </c:pt>
                <c:pt idx="5">
                  <c:v>1471.3</c:v>
                </c:pt>
                <c:pt idx="6">
                  <c:v>1553.3</c:v>
                </c:pt>
              </c:numCache>
            </c:numRef>
          </c:val>
          <c:smooth val="0"/>
          <c:extLst>
            <c:ext xmlns:c16="http://schemas.microsoft.com/office/drawing/2014/chart" uri="{C3380CC4-5D6E-409C-BE32-E72D297353CC}">
              <c16:uniqueId val="{00000004-03F4-4996-AA45-C7262804E6C7}"/>
            </c:ext>
          </c:extLst>
        </c:ser>
        <c:ser>
          <c:idx val="1"/>
          <c:order val="1"/>
          <c:tx>
            <c:strRef>
              <c:f>'D7'!$B$81</c:f>
              <c:strCache>
                <c:ptCount val="1"/>
                <c:pt idx="0">
                  <c:v>CSI</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5-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7-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8-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0-03F4-4996-AA45-C7262804E6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'D7'!$C$81:$I$81</c:f>
              <c:numCache>
                <c:formatCode>0.00</c:formatCode>
                <c:ptCount val="7"/>
                <c:pt idx="0">
                  <c:v>75.39</c:v>
                </c:pt>
                <c:pt idx="1">
                  <c:v>72.599999999999994</c:v>
                </c:pt>
                <c:pt idx="2">
                  <c:v>87.346694767662257</c:v>
                </c:pt>
                <c:pt idx="3">
                  <c:v>81.78</c:v>
                </c:pt>
                <c:pt idx="4">
                  <c:v>66.69</c:v>
                </c:pt>
                <c:pt idx="5">
                  <c:v>58.47</c:v>
                </c:pt>
                <c:pt idx="6">
                  <c:v>71.7</c:v>
                </c:pt>
              </c:numCache>
            </c:numRef>
          </c:val>
          <c:smooth val="0"/>
          <c:extLst>
            <c:ext xmlns:c16="http://schemas.microsoft.com/office/drawing/2014/chart" uri="{C3380CC4-5D6E-409C-BE32-E72D297353CC}">
              <c16:uniqueId val="{00000009-03F4-4996-AA45-C7262804E6C7}"/>
            </c:ext>
          </c:extLst>
        </c:ser>
        <c:ser>
          <c:idx val="2"/>
          <c:order val="2"/>
          <c:tx>
            <c:strRef>
              <c:f>'D7'!$B$82</c:f>
              <c:strCache>
                <c:ptCount val="1"/>
                <c:pt idx="0">
                  <c:v>Alte țări</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4-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C-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D-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1-03F4-4996-AA45-C7262804E6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'D7'!$C$82:$I$82</c:f>
              <c:numCache>
                <c:formatCode>0.00</c:formatCode>
                <c:ptCount val="7"/>
                <c:pt idx="0">
                  <c:v>572.66</c:v>
                </c:pt>
                <c:pt idx="1">
                  <c:v>698.23</c:v>
                </c:pt>
                <c:pt idx="2">
                  <c:v>782.46</c:v>
                </c:pt>
                <c:pt idx="3">
                  <c:v>776.5</c:v>
                </c:pt>
                <c:pt idx="4">
                  <c:v>746.43</c:v>
                </c:pt>
                <c:pt idx="5">
                  <c:v>835.12</c:v>
                </c:pt>
                <c:pt idx="6">
                  <c:v>919.05</c:v>
                </c:pt>
              </c:numCache>
            </c:numRef>
          </c:val>
          <c:smooth val="0"/>
          <c:extLst>
            <c:ext xmlns:c16="http://schemas.microsoft.com/office/drawing/2014/chart" uri="{C3380CC4-5D6E-409C-BE32-E72D297353CC}">
              <c16:uniqueId val="{0000000E-03F4-4996-AA45-C7262804E6C7}"/>
            </c:ext>
          </c:extLst>
        </c:ser>
        <c:ser>
          <c:idx val="3"/>
          <c:order val="3"/>
          <c:tx>
            <c:strRef>
              <c:f>'D7'!$B$83</c:f>
              <c:strCache>
                <c:ptCount val="1"/>
                <c:pt idx="0">
                  <c:v>TOTAL</c:v>
                </c:pt>
              </c:strCache>
            </c:strRef>
          </c:tx>
          <c:spPr>
            <a:ln w="28575" cap="rnd">
              <a:solidFill>
                <a:schemeClr val="bg2">
                  <a:lumMod val="50000"/>
                </a:schemeClr>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'D7'!$C$83:$I$83</c:f>
              <c:numCache>
                <c:formatCode>0.00</c:formatCode>
                <c:ptCount val="7"/>
                <c:pt idx="0">
                  <c:v>1881.91</c:v>
                </c:pt>
                <c:pt idx="1">
                  <c:v>2081.4400000000005</c:v>
                </c:pt>
                <c:pt idx="2">
                  <c:v>2296.2600000000007</c:v>
                </c:pt>
                <c:pt idx="3">
                  <c:v>2373.8299999999995</c:v>
                </c:pt>
                <c:pt idx="4">
                  <c:v>2316.1</c:v>
                </c:pt>
                <c:pt idx="5">
                  <c:v>2364.9499999999998</c:v>
                </c:pt>
                <c:pt idx="6">
                  <c:v>2544.08</c:v>
                </c:pt>
              </c:numCache>
            </c:numRef>
          </c:val>
          <c:smooth val="0"/>
          <c:extLst>
            <c:ext xmlns:c16="http://schemas.microsoft.com/office/drawing/2014/chart" uri="{C3380CC4-5D6E-409C-BE32-E72D297353CC}">
              <c16:uniqueId val="{0000000F-03F4-4996-AA45-C7262804E6C7}"/>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UE </c:v>
                </c:pt>
              </c:strCache>
            </c:strRef>
          </c:tx>
          <c:spPr>
            <a:ln w="28575" cap="rnd">
              <a:solidFill>
                <a:srgbClr val="BE926A"/>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02A-4972-8BA4-643992A4EC04}"/>
                </c:ext>
              </c:extLst>
            </c:dLbl>
            <c:dLbl>
              <c:idx val="1"/>
              <c:delete val="1"/>
              <c:extLst>
                <c:ext xmlns:c15="http://schemas.microsoft.com/office/drawing/2012/chart" uri="{CE6537A1-D6FC-4f65-9D91-7224C49458BB}"/>
                <c:ext xmlns:c16="http://schemas.microsoft.com/office/drawing/2014/chart" uri="{C3380CC4-5D6E-409C-BE32-E72D297353CC}">
                  <c16:uniqueId val="{00000013-002A-4972-8BA4-643992A4EC04}"/>
                </c:ext>
              </c:extLst>
            </c:dLbl>
            <c:dLbl>
              <c:idx val="3"/>
              <c:delete val="1"/>
              <c:extLst>
                <c:ext xmlns:c15="http://schemas.microsoft.com/office/drawing/2012/chart" uri="{CE6537A1-D6FC-4f65-9D91-7224C49458BB}"/>
                <c:ext xmlns:c16="http://schemas.microsoft.com/office/drawing/2014/chart" uri="{C3380CC4-5D6E-409C-BE32-E72D297353CC}">
                  <c16:uniqueId val="{00000002-002A-4972-8BA4-643992A4EC04}"/>
                </c:ext>
              </c:extLst>
            </c:dLbl>
            <c:dLbl>
              <c:idx val="4"/>
              <c:delete val="1"/>
              <c:extLst>
                <c:ext xmlns:c15="http://schemas.microsoft.com/office/drawing/2012/chart" uri="{CE6537A1-D6FC-4f65-9D91-7224C49458BB}"/>
                <c:ext xmlns:c16="http://schemas.microsoft.com/office/drawing/2014/chart" uri="{C3380CC4-5D6E-409C-BE32-E72D297353CC}">
                  <c16:uniqueId val="{00000003-002A-4972-8BA4-643992A4EC04}"/>
                </c:ext>
              </c:extLst>
            </c:dLbl>
            <c:dLbl>
              <c:idx val="5"/>
              <c:delete val="1"/>
              <c:extLst>
                <c:ext xmlns:c15="http://schemas.microsoft.com/office/drawing/2012/chart" uri="{CE6537A1-D6FC-4f65-9D91-7224C49458BB}"/>
                <c:ext xmlns:c16="http://schemas.microsoft.com/office/drawing/2014/chart" uri="{C3380CC4-5D6E-409C-BE32-E72D297353CC}">
                  <c16:uniqueId val="{00000010-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'D7'!$C$72:$I$72</c:f>
              <c:numCache>
                <c:formatCode>#,##0.00</c:formatCode>
                <c:ptCount val="7"/>
                <c:pt idx="0">
                  <c:v>488.01428182609806</c:v>
                </c:pt>
                <c:pt idx="1">
                  <c:v>405.10189318170922</c:v>
                </c:pt>
                <c:pt idx="2">
                  <c:v>454.6919884219385</c:v>
                </c:pt>
                <c:pt idx="3">
                  <c:v>527.49266386969066</c:v>
                </c:pt>
                <c:pt idx="4">
                  <c:v>390.9470946080462</c:v>
                </c:pt>
                <c:pt idx="5">
                  <c:v>374.77</c:v>
                </c:pt>
                <c:pt idx="6">
                  <c:v>630.04999999999995</c:v>
                </c:pt>
              </c:numCache>
            </c:numRef>
          </c:val>
          <c:smooth val="0"/>
          <c:extLst>
            <c:ext xmlns:c16="http://schemas.microsoft.com/office/drawing/2014/chart" uri="{C3380CC4-5D6E-409C-BE32-E72D297353CC}">
              <c16:uniqueId val="{00000004-002A-4972-8BA4-643992A4EC04}"/>
            </c:ext>
          </c:extLst>
        </c:ser>
        <c:ser>
          <c:idx val="1"/>
          <c:order val="1"/>
          <c:tx>
            <c:strRef>
              <c:f>'D7'!$B$73</c:f>
              <c:strCache>
                <c:ptCount val="1"/>
                <c:pt idx="0">
                  <c:v>CSI</c:v>
                </c:pt>
              </c:strCache>
            </c:strRef>
          </c:tx>
          <c:spPr>
            <a:ln w="28575" cap="rnd">
              <a:solidFill>
                <a:schemeClr val="accent2"/>
              </a:solidFill>
              <a:round/>
            </a:ln>
            <a:effectLst/>
          </c:spPr>
          <c:marker>
            <c:symbol val="none"/>
          </c:marker>
          <c:dLbls>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2A-4972-8BA4-643992A4EC04}"/>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'D7'!$C$73:$I$73</c:f>
              <c:numCache>
                <c:formatCode>#,##0.00</c:formatCode>
                <c:ptCount val="7"/>
                <c:pt idx="0">
                  <c:v>66.628533600184767</c:v>
                </c:pt>
                <c:pt idx="1">
                  <c:v>74.884843951958402</c:v>
                </c:pt>
                <c:pt idx="2">
                  <c:v>52.931565651391196</c:v>
                </c:pt>
                <c:pt idx="3">
                  <c:v>48.523445583087948</c:v>
                </c:pt>
                <c:pt idx="4">
                  <c:v>51.55</c:v>
                </c:pt>
                <c:pt idx="5">
                  <c:v>56.73</c:v>
                </c:pt>
                <c:pt idx="6">
                  <c:v>57.19</c:v>
                </c:pt>
              </c:numCache>
            </c:numRef>
          </c:val>
          <c:smooth val="0"/>
          <c:extLst>
            <c:ext xmlns:c16="http://schemas.microsoft.com/office/drawing/2014/chart" uri="{C3380CC4-5D6E-409C-BE32-E72D297353CC}">
              <c16:uniqueId val="{00000009-002A-4972-8BA4-643992A4EC04}"/>
            </c:ext>
          </c:extLst>
        </c:ser>
        <c:ser>
          <c:idx val="2"/>
          <c:order val="2"/>
          <c:tx>
            <c:strRef>
              <c:f>'D7'!$B$74</c:f>
              <c:strCache>
                <c:ptCount val="1"/>
                <c:pt idx="0">
                  <c:v>Alte țări</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002A-4972-8BA4-643992A4EC04}"/>
                </c:ext>
              </c:extLst>
            </c:dLbl>
            <c:dLbl>
              <c:idx val="1"/>
              <c:delete val="1"/>
              <c:extLst>
                <c:ext xmlns:c15="http://schemas.microsoft.com/office/drawing/2012/chart" uri="{CE6537A1-D6FC-4f65-9D91-7224C49458BB}"/>
                <c:ext xmlns:c16="http://schemas.microsoft.com/office/drawing/2014/chart" uri="{C3380CC4-5D6E-409C-BE32-E72D297353CC}">
                  <c16:uniqueId val="{00000014-002A-4972-8BA4-643992A4EC04}"/>
                </c:ext>
              </c:extLst>
            </c:dLbl>
            <c:dLbl>
              <c:idx val="3"/>
              <c:delete val="1"/>
              <c:extLst>
                <c:ext xmlns:c15="http://schemas.microsoft.com/office/drawing/2012/chart" uri="{CE6537A1-D6FC-4f65-9D91-7224C49458BB}"/>
                <c:ext xmlns:c16="http://schemas.microsoft.com/office/drawing/2014/chart" uri="{C3380CC4-5D6E-409C-BE32-E72D297353CC}">
                  <c16:uniqueId val="{0000000C-002A-4972-8BA4-643992A4EC04}"/>
                </c:ext>
              </c:extLst>
            </c:dLbl>
            <c:dLbl>
              <c:idx val="4"/>
              <c:delete val="1"/>
              <c:extLst>
                <c:ext xmlns:c15="http://schemas.microsoft.com/office/drawing/2012/chart" uri="{CE6537A1-D6FC-4f65-9D91-7224C49458BB}"/>
                <c:ext xmlns:c16="http://schemas.microsoft.com/office/drawing/2014/chart" uri="{C3380CC4-5D6E-409C-BE32-E72D297353CC}">
                  <c16:uniqueId val="{0000000D-002A-4972-8BA4-643992A4EC04}"/>
                </c:ext>
              </c:extLst>
            </c:dLbl>
            <c:dLbl>
              <c:idx val="5"/>
              <c:delete val="1"/>
              <c:extLst>
                <c:ext xmlns:c15="http://schemas.microsoft.com/office/drawing/2012/chart" uri="{CE6537A1-D6FC-4f65-9D91-7224C49458BB}"/>
                <c:ext xmlns:c16="http://schemas.microsoft.com/office/drawing/2014/chart" uri="{C3380CC4-5D6E-409C-BE32-E72D297353CC}">
                  <c16:uniqueId val="{00000011-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'D7'!$C$74:$I$74</c:f>
              <c:numCache>
                <c:formatCode>#,##0.00</c:formatCode>
                <c:ptCount val="7"/>
                <c:pt idx="0">
                  <c:v>242.23328215371717</c:v>
                </c:pt>
                <c:pt idx="1">
                  <c:v>227.63847221633239</c:v>
                </c:pt>
                <c:pt idx="2">
                  <c:v>193.96373194667035</c:v>
                </c:pt>
                <c:pt idx="3">
                  <c:v>232.35228569722148</c:v>
                </c:pt>
                <c:pt idx="4">
                  <c:v>248.96</c:v>
                </c:pt>
                <c:pt idx="5">
                  <c:v>204.34</c:v>
                </c:pt>
                <c:pt idx="6">
                  <c:v>200.37</c:v>
                </c:pt>
              </c:numCache>
            </c:numRef>
          </c:val>
          <c:smooth val="0"/>
          <c:extLst>
            <c:ext xmlns:c16="http://schemas.microsoft.com/office/drawing/2014/chart" uri="{C3380CC4-5D6E-409C-BE32-E72D297353CC}">
              <c16:uniqueId val="{0000000E-002A-4972-8BA4-643992A4EC04}"/>
            </c:ext>
          </c:extLst>
        </c:ser>
        <c:ser>
          <c:idx val="3"/>
          <c:order val="3"/>
          <c:tx>
            <c:strRef>
              <c:f>'D7'!$B$75</c:f>
              <c:strCache>
                <c:ptCount val="1"/>
                <c:pt idx="0">
                  <c:v>TOTAL</c:v>
                </c:pt>
              </c:strCache>
            </c:strRef>
          </c:tx>
          <c:spPr>
            <a:ln w="28575" cap="rnd">
              <a:solidFill>
                <a:schemeClr val="bg2">
                  <a:lumMod val="50000"/>
                </a:schemeClr>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'D7'!$C$75:$I$75</c:f>
              <c:numCache>
                <c:formatCode>#,##0.00</c:formatCode>
                <c:ptCount val="7"/>
                <c:pt idx="0">
                  <c:v>796.88</c:v>
                </c:pt>
                <c:pt idx="1">
                  <c:v>707.62999999999988</c:v>
                </c:pt>
                <c:pt idx="2">
                  <c:v>701.59</c:v>
                </c:pt>
                <c:pt idx="3">
                  <c:v>808.37</c:v>
                </c:pt>
                <c:pt idx="4">
                  <c:v>691.1</c:v>
                </c:pt>
                <c:pt idx="5">
                  <c:v>635.84</c:v>
                </c:pt>
                <c:pt idx="6">
                  <c:v>887.61</c:v>
                </c:pt>
              </c:numCache>
            </c:numRef>
          </c:val>
          <c:smooth val="0"/>
          <c:extLst>
            <c:ext xmlns:c16="http://schemas.microsoft.com/office/drawing/2014/chart" uri="{C3380CC4-5D6E-409C-BE32-E72D297353CC}">
              <c16:uniqueId val="{0000000F-002A-4972-8BA4-643992A4EC04}"/>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dPt>
            <c:idx val="0"/>
            <c:bubble3D val="0"/>
            <c:spPr>
              <a:solidFill>
                <a:srgbClr val="AC8160"/>
              </a:solidFill>
              <a:ln>
                <a:solidFill>
                  <a:schemeClr val="bg1"/>
                </a:solidFill>
              </a:ln>
              <a:effectLst/>
            </c:spPr>
            <c:extLst>
              <c:ext xmlns:c16="http://schemas.microsoft.com/office/drawing/2014/chart" uri="{C3380CC4-5D6E-409C-BE32-E72D297353CC}">
                <c16:uniqueId val="{00000001-0A93-46ED-81A1-53782E442E8E}"/>
              </c:ext>
            </c:extLst>
          </c:dPt>
          <c:dPt>
            <c:idx val="1"/>
            <c:bubble3D val="0"/>
            <c:spPr>
              <a:solidFill>
                <a:schemeClr val="tx2">
                  <a:lumMod val="40000"/>
                  <a:lumOff val="60000"/>
                </a:schemeClr>
              </a:solidFill>
              <a:ln>
                <a:solidFill>
                  <a:schemeClr val="bg1"/>
                </a:solidFill>
              </a:ln>
              <a:effectLst/>
            </c:spPr>
            <c:extLst>
              <c:ext xmlns:c16="http://schemas.microsoft.com/office/drawing/2014/chart" uri="{C3380CC4-5D6E-409C-BE32-E72D297353CC}">
                <c16:uniqueId val="{00000003-0A93-46ED-81A1-53782E442E8E}"/>
              </c:ext>
            </c:extLst>
          </c:dPt>
          <c:dPt>
            <c:idx val="2"/>
            <c:bubble3D val="0"/>
            <c:spPr>
              <a:solidFill>
                <a:schemeClr val="bg1">
                  <a:lumMod val="50000"/>
                </a:schemeClr>
              </a:solidFill>
              <a:ln>
                <a:solidFill>
                  <a:schemeClr val="bg1"/>
                </a:solidFill>
              </a:ln>
              <a:effectLst/>
            </c:spPr>
            <c:extLst>
              <c:ext xmlns:c16="http://schemas.microsoft.com/office/drawing/2014/chart" uri="{C3380CC4-5D6E-409C-BE32-E72D297353CC}">
                <c16:uniqueId val="{00000005-0A93-46ED-81A1-53782E442E8E}"/>
              </c:ext>
            </c:extLst>
          </c:dPt>
          <c:dPt>
            <c:idx val="3"/>
            <c:bubble3D val="0"/>
            <c:spPr>
              <a:solidFill>
                <a:schemeClr val="bg1">
                  <a:lumMod val="75000"/>
                </a:schemeClr>
              </a:solidFill>
              <a:ln>
                <a:solidFill>
                  <a:schemeClr val="bg1"/>
                </a:solidFill>
              </a:ln>
              <a:effectLst/>
            </c:spPr>
            <c:extLst>
              <c:ext xmlns:c16="http://schemas.microsoft.com/office/drawing/2014/chart" uri="{C3380CC4-5D6E-409C-BE32-E72D297353CC}">
                <c16:uniqueId val="{00000007-0A93-46ED-81A1-53782E442E8E}"/>
              </c:ext>
            </c:extLst>
          </c:dPt>
          <c:dLbls>
            <c:dLbl>
              <c:idx val="0"/>
              <c:layout>
                <c:manualLayout>
                  <c:x val="0.12411999867132745"/>
                  <c:y val="1.00057166519706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A93-46ED-81A1-53782E442E8E}"/>
                </c:ext>
              </c:extLst>
            </c:dLbl>
            <c:dLbl>
              <c:idx val="3"/>
              <c:layout>
                <c:manualLayout>
                  <c:x val="0.20267922913544448"/>
                  <c:y val="5.462270412134680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A93-46ED-81A1-53782E442E8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Animale vii</c:v>
                </c:pt>
                <c:pt idx="1">
                  <c:v>Produse vegetale</c:v>
                </c:pt>
                <c:pt idx="2">
                  <c:v>Grăsimi și uleiuri </c:v>
                </c:pt>
                <c:pt idx="3">
                  <c:v>Produse alimentare</c:v>
                </c:pt>
              </c:strCache>
            </c:strRef>
          </c:cat>
          <c:val>
            <c:numRef>
              <c:f>'D7'!$K$57:$K$60</c:f>
              <c:numCache>
                <c:formatCode>0.0%</c:formatCode>
                <c:ptCount val="4"/>
                <c:pt idx="0">
                  <c:v>1.6018219776048587E-2</c:v>
                </c:pt>
                <c:pt idx="1">
                  <c:v>0.71622698804327201</c:v>
                </c:pt>
                <c:pt idx="2">
                  <c:v>5.475422281267793E-2</c:v>
                </c:pt>
                <c:pt idx="3">
                  <c:v>0.21300056936800155</c:v>
                </c:pt>
              </c:numCache>
            </c:numRef>
          </c:val>
          <c:extLst>
            <c:ext xmlns:c16="http://schemas.microsoft.com/office/drawing/2014/chart" uri="{C3380CC4-5D6E-409C-BE32-E72D297353CC}">
              <c16:uniqueId val="{00000008-0A93-46ED-81A1-53782E442E8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59,4%</a:t>
                  </a:r>
                </a:p>
              </cx:txPr>
              <cx:visibility seriesName="0" categoryName="1" value="1"/>
              <cx:separator> </cx:separator>
            </cx:dataLabel>
            <cx:dataLabel idx="1">
              <cx:visibility seriesName="0" categoryName="1" value="1"/>
              <cx:separator>
</cx:separator>
            </cx:dataLabel>
            <cx:dataLabel idx="2">
              <cx:visibility seriesName="0" categoryName="0" value="1"/>
              <cx:separator>
</cx:separator>
            </cx:dataLabel>
            <cx:dataLabel idx="3">
              <cx:visibility seriesName="0" categoryName="0" value="1"/>
              <cx:separator>
</cx:separator>
            </cx:dataLabel>
            <cx:dataLabel idx="4">
              <cx:visibility seriesName="0" categoryName="0" value="1"/>
              <cx:separator>
</cx:separator>
            </cx:dataLabel>
            <cx:dataLabel idx="5">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Maşini şi aparate, echipamente  12,8%</a:t>
                  </a:r>
                </a:p>
              </cx:txPr>
              <cx:visibility seriesName="0" categoryName="1" value="1"/>
              <cx:separator> </cx:separator>
            </cx:dataLabel>
            <cx:dataLabel idx="8">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BD3EBB9C-E8A2-4E0F-81A8-43CEE23F9988}">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plotArea>
      <cx:plotAreaRegion>
        <cx:series layoutId="treemap" uniqueId="{BC727A1A-9E2A-4BD8-8BB1-F380C665ACB2}">
          <cx:tx>
            <cx:txData>
              <cx:f>_xlchart.v1.24</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4,4%</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Cambria" panose="02040503050406030204" pitchFamily="18" charset="0"/>
                <a:ea typeface="Cambria" panose="02040503050406030204" pitchFamily="18" charset="0"/>
              </a:rPr>
              <a:t>Intrări</a:t>
            </a:r>
            <a:endParaRPr lang="en-US" sz="900" b="1" i="0" u="none" strike="noStrike" baseline="0">
              <a:solidFill>
                <a:schemeClr val="tx1"/>
              </a:solidFill>
              <a:latin typeface="Cambria" panose="02040503050406030204" pitchFamily="18" charset="0"/>
              <a:ea typeface="Cambria" panose="02040503050406030204" pitchFamily="18" charset="0"/>
            </a:endParaRPr>
          </a:p>
        </cx:rich>
      </cx:tx>
    </cx:title>
    <cx:plotArea>
      <cx:plotAreaRegion>
        <cx:series layoutId="treemap" uniqueId="{816855B8-1D97-4639-A311-ABB964C2D6AB}">
          <cx:tx>
            <cx:txData>
              <cx:f>_xlchart.v1.26</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UE
62,7%</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CSI, 1,9%</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_xlchart.v1.28</cx:f>
      </cx:strDim>
      <cx:numDim type="size">
        <cx:f>_xlchart.v1.29</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ysClr val="windowText" lastClr="000000"/>
                </a:solidFill>
                <a:latin typeface="Cambria" panose="02040503050406030204" pitchFamily="18" charset="0"/>
                <a:ea typeface="Cambria" panose="02040503050406030204" pitchFamily="18" charset="0"/>
              </a:rPr>
              <a:t>Ieșiri</a:t>
            </a:r>
            <a:endParaRPr lang="en-US" sz="900" b="1" i="0" u="none" strike="noStrike" baseline="0">
              <a:solidFill>
                <a:sysClr val="windowText" lastClr="000000"/>
              </a:solidFill>
              <a:latin typeface="Cambria" panose="02040503050406030204" pitchFamily="18" charset="0"/>
              <a:ea typeface="Cambria" panose="02040503050406030204" pitchFamily="18" charset="0"/>
            </a:endParaRPr>
          </a:p>
        </cx:rich>
      </cx:tx>
    </cx:title>
    <cx:plotArea>
      <cx:plotAreaRegion>
        <cx:series layoutId="treemap" uniqueId="{C0BF6FBB-4B47-43EE-9F11-98A4AD116244}">
          <cx:tx>
            <cx:txData>
              <cx:f>_xlchart.v1.28</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UE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CSI, 4,2%</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14,9%</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minerale  18,1%</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_xlchart.v1.5</cx:f>
      </cx:numDim>
    </cx:data>
  </cx:chartData>
  <cx:chart>
    <cx:plotArea>
      <cx:plotAreaRegion>
        <cx:series layoutId="treemap" uniqueId="{AF175C9B-F61B-451C-A2E3-96716FDD7325}">
          <cx:tx>
            <cx:txData>
              <cx:f>_xlchart.v1.4</cx:f>
              <cx:v>Produse agroalimentare Produse minerale  Produse ale industriei chimice Materiale plastice  Materiale textile  Metale comune  Maşini şi aparate, echipamente  Vehicule, aparate de zbor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agroalimentare</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minerale </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ale industriei chimice</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plastice </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textile </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Metale comune </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Maşini şi aparate, echipamente </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Altele</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_xlchart.v1.7</cx:f>
      </cx:strDim>
      <cx:numDim type="size">
        <cx:f>_xlchart.v1.8</cx:f>
      </cx:numDim>
    </cx:data>
  </cx:chartData>
  <cx:chart>
    <cx:plotArea>
      <cx:plotAreaRegion>
        <cx:series layoutId="treemap" uniqueId="{942BD369-9000-4F3E-8058-1562FD9EEAD7}">
          <cx:tx>
            <cx:txData>
              <cx:f>_xlchart.v1.7</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Călătorii
309,36</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_xlchart.v1.9</cx:f>
      </cx:strDim>
      <cx:numDim type="size">
        <cx:f>_xlchart.v1.10</cx:f>
      </cx:numDim>
    </cx:data>
  </cx:chartData>
  <cx:chart>
    <cx:plotArea>
      <cx:plotAreaRegion>
        <cx:series layoutId="treemap" uniqueId="{20321F94-CCA0-47D9-A1B6-E6787BCE4569}">
          <cx:tx>
            <cx:txData>
              <cx:f>_xlchart.v1.9</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profesionale şi de consultanţă 
19,61</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tehnice, comerciale şi alte servicii
38,13</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_xlchart.v1.11</cx:f>
      </cx:strDim>
      <cx:numDim type="size">
        <cx:f>_xlchart.v1.12</cx:f>
      </cx:numDim>
    </cx:data>
  </cx:chartData>
  <cx:chart>
    <cx:plotArea>
      <cx:plotAreaRegion>
        <cx:series layoutId="treemap" uniqueId="{6085D00A-FF0A-434E-B2B1-4D35FF7732B0}">
          <cx:tx>
            <cx:txData>
              <cx:f>_xlchart.v1.11</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_xlchart.v1.13</cx:f>
      </cx:strDim>
      <cx:numDim type="size">
        <cx:f>_xlchart.v1.14</cx:f>
      </cx:numDim>
    </cx:data>
  </cx:chartData>
  <cx:chart>
    <cx:plotArea>
      <cx:plotAreaRegion>
        <cx:series layoutId="treemap" uniqueId="{3D7EDA0C-8C5B-4EB0-91EC-27F733EE3215}">
          <cx:tx>
            <cx:txData>
              <cx:f>_xlchart.v1.13</cx:f>
              <cx:v>Remunerarea salariaților Venituri din investiții  Alte venituri primare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_xlchart.v1.17</cx:f>
      </cx:strDim>
      <cx:numDim type="size">
        <cx:f>_xlchart.v1.16</cx:f>
      </cx:numDim>
    </cx:data>
  </cx:chartData>
  <cx:chart>
    <cx:plotArea>
      <cx:plotAreaRegion>
        <cx:series layoutId="treemap" uniqueId="{0067EA97-E1C7-4921-B08D-F107DD0779E8}">
          <cx:tx>
            <cx:txData>
              <cx:f>_xlchart.v1.15</cx:f>
              <cx:v>Remunerarea salariaților Venituri din investiții  Alte venituri primare</cx:v>
            </cx:txData>
          </cx:tx>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separator>
</cx:separator>
            </cx:dataLabel>
            <cx:dataLabel idx="1">
              <cx:separator>
</cx:separator>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_xlchart.v1.19</cx:f>
      </cx:strDim>
      <cx:numDim type="size">
        <cx:f>_xlchart.v1.18</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visibility seriesName="0" categoryName="0" value="1"/>
              <cx:separator>
</cx:separator>
            </cx:dataLabel>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9</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9</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3803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377359"/>
              <a:ext cx="3499720"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665700"/>
              <a:ext cx="7250327"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6" name="TextBox 5">
          <a:extLst>
            <a:ext uri="{FF2B5EF4-FFF2-40B4-BE49-F238E27FC236}">
              <a16:creationId xmlns:a16="http://schemas.microsoft.com/office/drawing/2014/main" id="{A46DADD4-4C60-41F8-A375-2A23B3164984}"/>
            </a:ext>
          </a:extLst>
        </xdr:cNvPr>
        <xdr:cNvSpPr txBox="1"/>
      </xdr:nvSpPr>
      <xdr:spPr>
        <a:xfrm>
          <a:off x="5013659" y="26838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7" name="TextBox 6">
          <a:extLst>
            <a:ext uri="{FF2B5EF4-FFF2-40B4-BE49-F238E27FC236}">
              <a16:creationId xmlns:a16="http://schemas.microsoft.com/office/drawing/2014/main" id="{22CBAB8D-E633-47BB-AA3E-6944468CFC11}"/>
            </a:ext>
          </a:extLst>
        </xdr:cNvPr>
        <xdr:cNvSpPr txBox="1"/>
      </xdr:nvSpPr>
      <xdr:spPr>
        <a:xfrm>
          <a:off x="3777733" y="695153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626904</xdr:colOff>
      <xdr:row>7</xdr:row>
      <xdr:rowOff>63766</xdr:rowOff>
    </xdr:from>
    <xdr:to>
      <xdr:col>1</xdr:col>
      <xdr:colOff>1646184</xdr:colOff>
      <xdr:row>15</xdr:row>
      <xdr:rowOff>100680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581025</xdr:colOff>
      <xdr:row>7</xdr:row>
      <xdr:rowOff>142875</xdr:rowOff>
    </xdr:from>
    <xdr:to>
      <xdr:col>6</xdr:col>
      <xdr:colOff>409575</xdr:colOff>
      <xdr:row>15</xdr:row>
      <xdr:rowOff>5522</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1" name="TextBox 10">
          <a:extLst>
            <a:ext uri="{FF2B5EF4-FFF2-40B4-BE49-F238E27FC236}">
              <a16:creationId xmlns:a16="http://schemas.microsoft.com/office/drawing/2014/main" id="{17421135-39FA-4610-B129-DEE414221A32}"/>
            </a:ext>
          </a:extLst>
        </xdr:cNvPr>
        <xdr:cNvSpPr txBox="1"/>
      </xdr:nvSpPr>
      <xdr:spPr>
        <a:xfrm>
          <a:off x="2056522" y="26904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2254575</xdr:colOff>
      <xdr:row>8</xdr:row>
      <xdr:rowOff>70726</xdr:rowOff>
    </xdr:from>
    <xdr:to>
      <xdr:col>1</xdr:col>
      <xdr:colOff>3438876</xdr:colOff>
      <xdr:row>15</xdr:row>
      <xdr:rowOff>39918</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3895725</xdr:colOff>
      <xdr:row>7</xdr:row>
      <xdr:rowOff>34334</xdr:rowOff>
    </xdr:from>
    <xdr:to>
      <xdr:col>4</xdr:col>
      <xdr:colOff>76200</xdr:colOff>
      <xdr:row>15</xdr:row>
      <xdr:rowOff>71248</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9</xdr:col>
      <xdr:colOff>19049</xdr:colOff>
      <xdr:row>23</xdr:row>
      <xdr:rowOff>161925</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33</xdr:row>
      <xdr:rowOff>228600</xdr:rowOff>
    </xdr:from>
    <xdr:to>
      <xdr:col>8</xdr:col>
      <xdr:colOff>847725</xdr:colOff>
      <xdr:row>34</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661B6CBF-7A47-453C-82CC-2B011AB7C2B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6819900"/>
              <a:ext cx="7019925"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25</xdr:row>
      <xdr:rowOff>19050</xdr:rowOff>
    </xdr:from>
    <xdr:to>
      <xdr:col>4</xdr:col>
      <xdr:colOff>123825</xdr:colOff>
      <xdr:row>33</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7BE4833F-032F-4E7E-8311-748E4A52849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076700"/>
              <a:ext cx="3695699"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704849</xdr:colOff>
      <xdr:row>26</xdr:row>
      <xdr:rowOff>38100</xdr:rowOff>
    </xdr:from>
    <xdr:to>
      <xdr:col>4</xdr:col>
      <xdr:colOff>60324</xdr:colOff>
      <xdr:row>30</xdr:row>
      <xdr:rowOff>254000</xdr:rowOff>
    </xdr:to>
    <xdr:graphicFrame macro="">
      <xdr:nvGraphicFramePr>
        <xdr:cNvPr id="5" name="Chart 4">
          <a:extLst>
            <a:ext uri="{FF2B5EF4-FFF2-40B4-BE49-F238E27FC236}">
              <a16:creationId xmlns:a16="http://schemas.microsoft.com/office/drawing/2014/main" id="{74F7B5FA-2AED-4DD9-94BA-4D46517CF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123826</xdr:colOff>
      <xdr:row>25</xdr:row>
      <xdr:rowOff>38100</xdr:rowOff>
    </xdr:from>
    <xdr:to>
      <xdr:col>9</xdr:col>
      <xdr:colOff>0</xdr:colOff>
      <xdr:row>33</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8C089EC7-3498-4947-8DB5-AD0AB59854F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105276" y="4095750"/>
              <a:ext cx="3305174"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466725</xdr:colOff>
      <xdr:row>26</xdr:row>
      <xdr:rowOff>219075</xdr:rowOff>
    </xdr:from>
    <xdr:to>
      <xdr:col>8</xdr:col>
      <xdr:colOff>141969</xdr:colOff>
      <xdr:row>31</xdr:row>
      <xdr:rowOff>141513</xdr:rowOff>
    </xdr:to>
    <xdr:graphicFrame macro="">
      <xdr:nvGraphicFramePr>
        <xdr:cNvPr id="7" name="Chart 6">
          <a:extLst>
            <a:ext uri="{FF2B5EF4-FFF2-40B4-BE49-F238E27FC236}">
              <a16:creationId xmlns:a16="http://schemas.microsoft.com/office/drawing/2014/main" id="{D8928713-716C-47D8-80C0-EBB4546FB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3257550"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9</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562349" y="4048125"/>
              <a:ext cx="3781425"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8</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562725"/>
              <a:ext cx="692467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9</xdr:col>
      <xdr:colOff>0</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36</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781425" cy="1885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8</xdr:col>
      <xdr:colOff>733425</xdr:colOff>
      <xdr:row>36</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52900" y="4819650"/>
              <a:ext cx="4429125" cy="19050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247650</xdr:colOff>
      <xdr:row>35</xdr:row>
      <xdr:rowOff>123824</xdr:rowOff>
    </xdr:from>
    <xdr:to>
      <xdr:col>9</xdr:col>
      <xdr:colOff>0</xdr:colOff>
      <xdr:row>49</xdr:row>
      <xdr:rowOff>147358</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761999</xdr:colOff>
      <xdr:row>36</xdr:row>
      <xdr:rowOff>47625</xdr:rowOff>
    </xdr:from>
    <xdr:to>
      <xdr:col>9</xdr:col>
      <xdr:colOff>0</xdr:colOff>
      <xdr:row>48</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12</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24</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11</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1">
              <a:solidFill>
                <a:sysClr val="windowText" lastClr="000000"/>
              </a:solidFill>
              <a:latin typeface="PermianSerifTypeface" panose="02000000000000000000" pitchFamily="50" charset="0"/>
            </a:rPr>
            <a:t>termen  lung</a:t>
          </a:r>
        </a:p>
      </xdr:txBody>
    </xdr:sp>
    <xdr:clientData/>
  </xdr:twoCellAnchor>
  <xdr:twoCellAnchor>
    <xdr:from>
      <xdr:col>7</xdr:col>
      <xdr:colOff>390525</xdr:colOff>
      <xdr:row>17</xdr:row>
      <xdr:rowOff>104775</xdr:rowOff>
    </xdr:from>
    <xdr:to>
      <xdr:col>8</xdr:col>
      <xdr:colOff>45206</xdr:colOff>
      <xdr:row>19</xdr:row>
      <xdr:rowOff>46443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162675" y="2990850"/>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1">
              <a:solidFill>
                <a:sysClr val="windowText" lastClr="000000"/>
              </a:solidFill>
              <a:latin typeface="PermianSerifTypeface" panose="02000000000000000000" pitchFamily="50" charset="0"/>
            </a:rPr>
            <a:t>termen  scurt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5</xdr:row>
      <xdr:rowOff>1</xdr:rowOff>
    </xdr:from>
    <xdr:to>
      <xdr:col>6</xdr:col>
      <xdr:colOff>638175</xdr:colOff>
      <xdr:row>28</xdr:row>
      <xdr:rowOff>123826</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21431</xdr:rowOff>
    </xdr:from>
    <xdr:to>
      <xdr:col>10</xdr:col>
      <xdr:colOff>0</xdr:colOff>
      <xdr:row>33</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9</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9</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2380</xdr:colOff>
      <xdr:row>5</xdr:row>
      <xdr:rowOff>19050</xdr:rowOff>
    </xdr:from>
    <xdr:to>
      <xdr:col>4</xdr:col>
      <xdr:colOff>3283</xdr:colOff>
      <xdr:row>39</xdr:row>
      <xdr:rowOff>38100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9525</xdr:rowOff>
    </xdr:from>
    <xdr:to>
      <xdr:col>10</xdr:col>
      <xdr:colOff>0</xdr:colOff>
      <xdr:row>30</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133350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5</xdr:row>
      <xdr:rowOff>47625</xdr:rowOff>
    </xdr:from>
    <xdr:to>
      <xdr:col>12</xdr:col>
      <xdr:colOff>0</xdr:colOff>
      <xdr:row>30</xdr:row>
      <xdr:rowOff>76200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23</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9</xdr:col>
      <xdr:colOff>1</xdr:colOff>
      <xdr:row>23</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1</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7</xdr:col>
      <xdr:colOff>304800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xdr:colOff>
      <xdr:row>5</xdr:row>
      <xdr:rowOff>47625</xdr:rowOff>
    </xdr:from>
    <xdr:to>
      <xdr:col>11</xdr:col>
      <xdr:colOff>962024</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9525</xdr:rowOff>
    </xdr:from>
    <xdr:to>
      <xdr:col>9</xdr:col>
      <xdr:colOff>0</xdr:colOff>
      <xdr:row>30</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10</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9</xdr:col>
      <xdr:colOff>6569</xdr:colOff>
      <xdr:row>20</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19050</xdr:rowOff>
    </xdr:from>
    <xdr:to>
      <xdr:col>9</xdr:col>
      <xdr:colOff>6569</xdr:colOff>
      <xdr:row>24</xdr:row>
      <xdr:rowOff>152400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9</xdr:col>
      <xdr:colOff>0</xdr:colOff>
      <xdr:row>22</xdr:row>
      <xdr:rowOff>142875</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371474</xdr:colOff>
      <xdr:row>4</xdr:row>
      <xdr:rowOff>180974</xdr:rowOff>
    </xdr:from>
    <xdr:to>
      <xdr:col>3</xdr:col>
      <xdr:colOff>809624</xdr:colOff>
      <xdr:row>19</xdr:row>
      <xdr:rowOff>28574</xdr:rowOff>
    </xdr:to>
    <xdr:pic>
      <xdr:nvPicPr>
        <xdr:cNvPr id="3" name="Graphic 1">
          <a:extLst>
            <a:ext uri="{FF2B5EF4-FFF2-40B4-BE49-F238E27FC236}">
              <a16:creationId xmlns:a16="http://schemas.microsoft.com/office/drawing/2014/main" id="{CFB3B748-F67E-B0C4-5B05-65530F64E6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4" y="942974"/>
          <a:ext cx="4029075" cy="2352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11</xdr:col>
      <xdr:colOff>9525</xdr:colOff>
      <xdr:row>53</xdr:row>
      <xdr:rowOff>4397</xdr:rowOff>
    </xdr:to>
    <xdr:sp macro="" textlink="">
      <xdr:nvSpPr>
        <xdr:cNvPr id="2" name="Rectangle 1">
          <a:extLst>
            <a:ext uri="{FF2B5EF4-FFF2-40B4-BE49-F238E27FC236}">
              <a16:creationId xmlns:a16="http://schemas.microsoft.com/office/drawing/2014/main" id="{F8853D37-471E-412E-B049-C313B614E392}"/>
            </a:ext>
          </a:extLst>
        </xdr:cNvPr>
        <xdr:cNvSpPr/>
      </xdr:nvSpPr>
      <xdr:spPr>
        <a:xfrm>
          <a:off x="405849" y="3034003"/>
          <a:ext cx="8347626" cy="72954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C9380D8C-0E86-471D-8D25-2DB43ADAEE37}"/>
            </a:ext>
          </a:extLst>
        </xdr:cNvPr>
        <xdr:cNvSpPr txBox="1"/>
      </xdr:nvSpPr>
      <xdr:spPr>
        <a:xfrm>
          <a:off x="2080691" y="11334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9</xdr:col>
      <xdr:colOff>124872</xdr:colOff>
      <xdr:row>6</xdr:row>
      <xdr:rowOff>35252</xdr:rowOff>
    </xdr:to>
    <xdr:sp macro="" textlink="">
      <xdr:nvSpPr>
        <xdr:cNvPr id="4" name="TextBox 3">
          <a:extLst>
            <a:ext uri="{FF2B5EF4-FFF2-40B4-BE49-F238E27FC236}">
              <a16:creationId xmlns:a16="http://schemas.microsoft.com/office/drawing/2014/main" id="{2EA0D7EB-DC7E-462C-90A4-8CD84979795A}"/>
            </a:ext>
          </a:extLst>
        </xdr:cNvPr>
        <xdr:cNvSpPr txBox="1"/>
      </xdr:nvSpPr>
      <xdr:spPr>
        <a:xfrm>
          <a:off x="5505585" y="1137954"/>
          <a:ext cx="2610762"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ro-MD" sz="900" b="1">
              <a:solidFill>
                <a:schemeClr val="tx1"/>
              </a:solidFill>
              <a:latin typeface="Cambria" panose="02040503050406030204" pitchFamily="18" charset="0"/>
              <a:ea typeface="Cambria" panose="02040503050406030204" pitchFamily="18" charset="0"/>
              <a:cs typeface="Tahoma" panose="020B0604030504040204" pitchFamily="34" charset="0"/>
            </a:rPr>
            <a:t> </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A7391EEA-D042-4E6D-A1B7-20DCD3054C5B}"/>
            </a:ext>
          </a:extLst>
        </xdr:cNvPr>
        <xdr:cNvSpPr txBox="1"/>
      </xdr:nvSpPr>
      <xdr:spPr>
        <a:xfrm>
          <a:off x="3811521" y="4859829"/>
          <a:ext cx="96114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74119</xdr:colOff>
      <xdr:row>33</xdr:row>
      <xdr:rowOff>140322</xdr:rowOff>
    </xdr:from>
    <xdr:to>
      <xdr:col>10</xdr:col>
      <xdr:colOff>400049</xdr:colOff>
      <xdr:row>52</xdr:row>
      <xdr:rowOff>147431</xdr:rowOff>
    </xdr:to>
    <xdr:graphicFrame macro="">
      <xdr:nvGraphicFramePr>
        <xdr:cNvPr id="6" name="Chart 5">
          <a:extLst>
            <a:ext uri="{FF2B5EF4-FFF2-40B4-BE49-F238E27FC236}">
              <a16:creationId xmlns:a16="http://schemas.microsoft.com/office/drawing/2014/main" id="{34C24EE8-1EE2-4326-818A-633E78D74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476250</xdr:colOff>
      <xdr:row>49</xdr:row>
      <xdr:rowOff>115765</xdr:rowOff>
    </xdr:to>
    <xdr:graphicFrame macro="">
      <xdr:nvGraphicFramePr>
        <xdr:cNvPr id="7" name="Chart 6">
          <a:extLst>
            <a:ext uri="{FF2B5EF4-FFF2-40B4-BE49-F238E27FC236}">
              <a16:creationId xmlns:a16="http://schemas.microsoft.com/office/drawing/2014/main" id="{B0CE8DF7-F668-4936-A59B-C97EFE53C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50226</xdr:colOff>
      <xdr:row>6</xdr:row>
      <xdr:rowOff>56521</xdr:rowOff>
    </xdr:from>
    <xdr:to>
      <xdr:col>3</xdr:col>
      <xdr:colOff>590550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1FB1F3B1-DF20-4061-9193-E831BADE39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6" y="1342396"/>
              <a:ext cx="4264599"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11182</xdr:colOff>
      <xdr:row>6</xdr:row>
      <xdr:rowOff>77455</xdr:rowOff>
    </xdr:from>
    <xdr:to>
      <xdr:col>10</xdr:col>
      <xdr:colOff>419100</xdr:colOff>
      <xdr:row>29</xdr:row>
      <xdr:rowOff>29804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746030B-EC77-4932-9F2F-A493B9AF4CE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716532" y="1363330"/>
              <a:ext cx="3960743"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22F2E68F-A118-4D62-A637-780BE748D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63449</xdr:colOff>
      <xdr:row>30</xdr:row>
      <xdr:rowOff>70402</xdr:rowOff>
    </xdr:from>
    <xdr:to>
      <xdr:col>10</xdr:col>
      <xdr:colOff>419099</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ECCB5BA1-BB2D-4E1A-AFB4-46D82225A0B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49" y="5013877"/>
              <a:ext cx="8232825"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28576</xdr:rowOff>
    </xdr:from>
    <xdr:to>
      <xdr:col>9</xdr:col>
      <xdr:colOff>0</xdr:colOff>
      <xdr:row>23</xdr:row>
      <xdr:rowOff>0</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Relationships xmlns="http://schemas.openxmlformats.org/package/2006/relationships"><Relationship Id="rId1" Target="file://///192.168.18.6/FRedirect/quota1/avg4/Documents/Ana%20Zaharia/2025/tr.%20I%202025/D_venituri_primare.xlsx" TargetMode="External" Type="http://schemas.openxmlformats.org/officeDocument/2006/relationships/externalLinkPath"/><Relationship Id="rId2" Target="file://///192.168.18.6/FRedirect/quota1/avg4/Documents/Ana%20Zaharia/2025/tr.%20I%202025/D_venituri_primare.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92.168.18.6/FRedirect/quota1/AVG4/Documents/Ana%20Zaharia/2025/tr.%20I%202025/D_bunuri.xlsx" TargetMode="External" Type="http://schemas.openxmlformats.org/officeDocument/2006/relationships/externalLinkPath"/><Relationship Id="rId2" Target="file://///192.168.18.6/FRedirect/quota1/AVG4/Documents/Ana%20Zaharia/2025/tr.%20I%202025/D_bunur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6"/>
    </sheetNames>
    <sheetDataSet>
      <sheetData sheetId="0">
        <row r="24">
          <cell r="C24" t="str">
            <v>Remunerarea salariaților</v>
          </cell>
        </row>
        <row r="25">
          <cell r="C25" t="str">
            <v xml:space="preserve">Venituri din investiții </v>
          </cell>
        </row>
        <row r="26">
          <cell r="C26" t="str">
            <v>Alte venituri primare</v>
          </cell>
        </row>
        <row r="27">
          <cell r="C27" t="str">
            <v>Remunerarea salariaților</v>
          </cell>
        </row>
        <row r="28">
          <cell r="C28" t="str">
            <v xml:space="preserve">Venituri din investiții </v>
          </cell>
        </row>
        <row r="29">
          <cell r="C29" t="str">
            <v>Alte venituri primare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nuri"/>
    </sheetNames>
    <sheetDataSet>
      <sheetData sheetId="0">
        <row r="43">
          <cell r="B43" t="str">
            <v>Produse agroalimentare</v>
          </cell>
        </row>
        <row r="44">
          <cell r="B44" t="str">
            <v xml:space="preserve">Produse minerale </v>
          </cell>
        </row>
        <row r="45">
          <cell r="B45" t="str">
            <v>Produse ale industriei chimice</v>
          </cell>
        </row>
        <row r="46">
          <cell r="B46" t="str">
            <v xml:space="preserve">Materiale plastice </v>
          </cell>
        </row>
        <row r="47">
          <cell r="B47" t="str">
            <v xml:space="preserve">Materiale textile </v>
          </cell>
        </row>
        <row r="48">
          <cell r="B48" t="str">
            <v xml:space="preserve">Metale comune </v>
          </cell>
        </row>
        <row r="49">
          <cell r="B49" t="str">
            <v xml:space="preserve">Maşini şi aparate, echipamente </v>
          </cell>
        </row>
        <row r="50">
          <cell r="B50" t="str">
            <v xml:space="preserve">Vehicule, aparate de zbor </v>
          </cell>
        </row>
        <row r="51">
          <cell r="B51" t="str">
            <v>Altele</v>
          </cell>
        </row>
      </sheetData>
    </sheetDataSet>
  </externalBook>
</externalLink>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showRowColHeaders="0" tabSelected="1" zoomScaleNormal="100" workbookViewId="0"/>
  </sheetViews>
  <sheetFormatPr defaultColWidth="9.140625" defaultRowHeight="14.25" x14ac:dyDescent="0.2"/>
  <cols>
    <col min="1" max="1" customWidth="true" style="8" width="5.7109375" collapsed="false"/>
    <col min="2" max="2" customWidth="true" style="19" width="121.42578125" collapsed="false"/>
    <col min="3" max="3" bestFit="true" customWidth="true" style="136" width="4.7109375" collapsed="false"/>
    <col min="4" max="4" customWidth="true" style="136" width="8.5703125" collapsed="false"/>
    <col min="5" max="16384" style="8" width="9.140625" collapsed="false"/>
  </cols>
  <sheetData>
    <row r="1" spans="2:4" x14ac:dyDescent="0.2">
      <c r="C1" s="189"/>
      <c r="D1" s="189"/>
    </row>
    <row r="2" spans="2:4" s="609" customFormat="1" ht="20.25" x14ac:dyDescent="0.3">
      <c r="B2" s="183" t="s">
        <v>183</v>
      </c>
      <c r="C2" s="608"/>
      <c r="D2" s="608"/>
    </row>
    <row r="3" spans="2:4" ht="5.0999999999999996" customHeight="1" x14ac:dyDescent="0.2">
      <c r="C3" s="189"/>
      <c r="D3" s="189"/>
    </row>
    <row r="4" spans="2:4" s="594" customFormat="1" x14ac:dyDescent="0.2">
      <c r="B4" s="182" t="s">
        <v>184</v>
      </c>
      <c r="C4" s="189"/>
      <c r="D4" s="189"/>
    </row>
    <row r="5" spans="2:4" s="594" customFormat="1" x14ac:dyDescent="0.2">
      <c r="B5" s="136" t="str">
        <f>'D1'!B$5</f>
        <v>Diagrama 1. PIB, indicii volumului fizic (% față de același trimestru al anului precedent)</v>
      </c>
      <c r="C5" s="260" t="s">
        <v>6</v>
      </c>
      <c r="D5" s="189"/>
    </row>
    <row r="6" spans="2:4" s="594" customFormat="1" x14ac:dyDescent="0.2">
      <c r="B6" s="136" t="str">
        <f>'T1'!B3</f>
        <v>Tabelul 1. Indicatorii macroeconomici principali ai Republicii Moldova</v>
      </c>
      <c r="C6" s="260" t="s">
        <v>7</v>
      </c>
      <c r="D6" s="189"/>
    </row>
    <row r="7" spans="2:4" s="594" customFormat="1" x14ac:dyDescent="0.2">
      <c r="B7" s="136" t="str">
        <f>'D2'!B5</f>
        <v>Diagrama 2. Indicatorii gradului de deschidere a economiei, %</v>
      </c>
      <c r="C7" s="260" t="s">
        <v>8</v>
      </c>
      <c r="D7" s="189"/>
    </row>
    <row r="8" spans="2:4" s="594" customFormat="1" x14ac:dyDescent="0.2">
      <c r="B8" s="136" t="str">
        <f>'T2'!B3</f>
        <v>Tabelul 2. Balanţa de plăţi a Republicii Moldova, agregate principale (mil. USD)</v>
      </c>
      <c r="C8" s="260" t="s">
        <v>9</v>
      </c>
      <c r="D8" s="189"/>
    </row>
    <row r="9" spans="2:4" s="594" customFormat="1" x14ac:dyDescent="0.2">
      <c r="B9" s="136" t="str">
        <f>'D3'!B5</f>
        <v>Diagrama 3. Contul curent – componente principale (mil. USD)</v>
      </c>
      <c r="C9" s="340" t="s">
        <v>71</v>
      </c>
      <c r="D9" s="189"/>
    </row>
    <row r="10" spans="2:4" s="594" customFormat="1" x14ac:dyDescent="0.2">
      <c r="B10" s="136" t="str">
        <f>'T3'!_Hlk82694268</f>
        <v>Tabelul 3. Principalele componente ale contului curent al balanței de plăți, raportate la PIB</v>
      </c>
      <c r="C10" s="260" t="s">
        <v>10</v>
      </c>
      <c r="D10" s="189"/>
    </row>
    <row r="11" spans="2:4" s="594" customFormat="1" x14ac:dyDescent="0.2">
      <c r="B11" s="136" t="str">
        <f>'D4'!B5</f>
        <v>Diagrama 4. Contul curent – componente principale (mil. USD)</v>
      </c>
      <c r="C11" s="260" t="s">
        <v>11</v>
      </c>
      <c r="D11" s="189"/>
    </row>
    <row r="12" spans="2:4" s="594" customFormat="1" x14ac:dyDescent="0.2">
      <c r="B12" s="136" t="str">
        <f>'D5'!B5</f>
        <v>Diagrama 5. Balanța comerțului cu bunuri în balanța de plăți, pe zone geografice (mil. USD)</v>
      </c>
      <c r="C12" s="260" t="s">
        <v>12</v>
      </c>
      <c r="D12" s="189"/>
    </row>
    <row r="13" spans="2:4" s="594" customFormat="1" x14ac:dyDescent="0.2">
      <c r="B13" s="136" t="str">
        <f>'D6'!B5</f>
        <v>Diagrama 6. Principalii parteneri comerciali (mil. USD)</v>
      </c>
      <c r="C13" s="260" t="s">
        <v>13</v>
      </c>
      <c r="D13" s="189"/>
    </row>
    <row r="14" spans="2:4" s="594" customFormat="1" x14ac:dyDescent="0.2">
      <c r="B14" s="136" t="str">
        <f>'T4'!B3</f>
        <v>Tabelul 4. Contribuția principalelor categorii de bunuri la modificarea totală (puncte procentuale)</v>
      </c>
      <c r="C14" s="260" t="s">
        <v>67</v>
      </c>
      <c r="D14" s="189"/>
    </row>
    <row r="15" spans="2:4" s="594" customFormat="1" x14ac:dyDescent="0.2">
      <c r="B15" s="136" t="str">
        <f>'D7'!B5</f>
        <v>Diagrama 7. Exportul și importul de bunuri pe categorii și zone geografice</v>
      </c>
      <c r="C15" s="260" t="s">
        <v>14</v>
      </c>
      <c r="D15" s="189"/>
    </row>
    <row r="16" spans="2:4" s="594" customFormat="1" x14ac:dyDescent="0.2">
      <c r="B16" s="136" t="str">
        <f>'D8'!B5</f>
        <v>Diagrama 8. Import de produse energetice și electricitate (prețuri FOB), (mil. USD)</v>
      </c>
      <c r="C16" s="260" t="s">
        <v>15</v>
      </c>
      <c r="D16" s="189"/>
    </row>
    <row r="17" spans="2:4" s="594" customFormat="1" x14ac:dyDescent="0.2">
      <c r="B17" s="136" t="str">
        <f>'T5'!_Ref127981012</f>
        <v>Tabelul 5. Contribuția principalelor categorii de servicii la modificărea totală (puncte procentuale)</v>
      </c>
      <c r="C17" s="260" t="s">
        <v>17</v>
      </c>
      <c r="D17" s="189"/>
    </row>
    <row r="18" spans="2:4" s="594" customFormat="1" x14ac:dyDescent="0.2">
      <c r="B18" s="136" t="str">
        <f>'D9'!B5</f>
        <v>Diagrama 9. Balanța serviciilor</v>
      </c>
      <c r="C18" s="260" t="s">
        <v>16</v>
      </c>
      <c r="D18" s="189"/>
    </row>
    <row r="19" spans="2:4" s="594" customFormat="1" x14ac:dyDescent="0.2">
      <c r="B19" s="136" t="str">
        <f>'T6'!_Ref127980868</f>
        <v>Tabelul 6. Balanța serviciilor de informatică, pe principalele tipuri</v>
      </c>
      <c r="C19" s="260" t="s">
        <v>22</v>
      </c>
      <c r="D19" s="189"/>
    </row>
    <row r="20" spans="2:4" s="594" customFormat="1" x14ac:dyDescent="0.2">
      <c r="B20" s="136" t="str">
        <f>'D10'!B5</f>
        <v>Diagrama 10. Exportul și importul de servicii pe principalele tipuri, în trimestrul III 2025 (mil. USD)</v>
      </c>
      <c r="C20" s="260" t="s">
        <v>18</v>
      </c>
      <c r="D20" s="189"/>
    </row>
    <row r="21" spans="2:4" s="594" customFormat="1" x14ac:dyDescent="0.2">
      <c r="B21" s="136" t="str">
        <f>'D11'!B5</f>
        <v>Diagrama 11. Evoluția veniturilor primare</v>
      </c>
      <c r="C21" s="260" t="s">
        <v>19</v>
      </c>
      <c r="D21" s="189"/>
    </row>
    <row r="22" spans="2:4" s="594" customFormat="1" x14ac:dyDescent="0.2">
      <c r="B22" s="136" t="str">
        <f>'D12'!B5</f>
        <v>Diagrama 12. Evoluția veniturilor secundare</v>
      </c>
      <c r="C22" s="260" t="s">
        <v>20</v>
      </c>
      <c r="D22" s="189"/>
    </row>
    <row r="23" spans="2:4" s="594" customFormat="1" x14ac:dyDescent="0.2">
      <c r="B23" s="136" t="str">
        <f>'D13'!B5</f>
        <v>Diagrama 13. Remiterile personale, pe componente și zone geografice</v>
      </c>
      <c r="C23" s="260" t="s">
        <v>21</v>
      </c>
      <c r="D23" s="189"/>
    </row>
    <row r="24" spans="2:4" s="594" customFormat="1" x14ac:dyDescent="0.2">
      <c r="B24" s="136" t="str">
        <f>'D14'!B5</f>
        <v>Diagrama 14. Evoluția contului de capital</v>
      </c>
      <c r="C24" s="260" t="s">
        <v>25</v>
      </c>
      <c r="D24" s="189"/>
    </row>
    <row r="25" spans="2:4" s="594" customFormat="1" x14ac:dyDescent="0.2">
      <c r="B25" s="136" t="str">
        <f>'T7'!Tabelul_8</f>
        <v>Tabelul 7. Sursele de acoperire a necesarului net de finanțare, fluxuri financiare nete</v>
      </c>
      <c r="C25" s="260" t="s">
        <v>23</v>
      </c>
      <c r="D25" s="189"/>
    </row>
    <row r="26" spans="2:4" s="594" customFormat="1" x14ac:dyDescent="0.2">
      <c r="B26" s="136" t="str">
        <f>'T8'!_Ref128036424</f>
        <v>Tabelul 8. Investiții directe, intrări și ieșiri de mijloace financiare (mil. USD)</v>
      </c>
      <c r="C26" s="260" t="s">
        <v>24</v>
      </c>
      <c r="D26" s="189"/>
    </row>
    <row r="27" spans="2:4" s="594" customFormat="1" x14ac:dyDescent="0.2">
      <c r="B27" s="136" t="str">
        <f>'D15'!B5</f>
        <v>Diagrama 15. Contul financiar, active și pasive financiare pe categorii funcționale în trimestrul III 2025 (mil. USD)</v>
      </c>
      <c r="C27" s="260" t="s">
        <v>26</v>
      </c>
      <c r="D27" s="189"/>
    </row>
    <row r="28" spans="2:4" s="594" customFormat="1" x14ac:dyDescent="0.2">
      <c r="B28" s="136" t="str">
        <f>'D16'!B5</f>
        <v>Diagrama 16. Împrumuturi externe (pasive, fără cele intragrup), valorificări și rambursări, în trimestrul III 2025 (mil. USD)</v>
      </c>
      <c r="C28" s="260" t="s">
        <v>27</v>
      </c>
      <c r="D28" s="189"/>
    </row>
    <row r="29" spans="2:4" s="594" customFormat="1" x14ac:dyDescent="0.2">
      <c r="B29" s="136" t="str">
        <f>'D17'!B5</f>
        <v>Diagrama 17. Principalii creditori ai administrației publice, în trimestrul III 2025</v>
      </c>
      <c r="C29" s="260" t="s">
        <v>28</v>
      </c>
      <c r="D29" s="189"/>
    </row>
    <row r="30" spans="2:4" ht="6.75" customHeight="1" x14ac:dyDescent="0.2">
      <c r="D30" s="189"/>
    </row>
    <row r="31" spans="2:4" s="594" customFormat="1" x14ac:dyDescent="0.2">
      <c r="B31" s="184" t="s">
        <v>185</v>
      </c>
      <c r="C31" s="261"/>
      <c r="D31" s="189"/>
    </row>
    <row r="32" spans="2:4" s="594" customFormat="1" x14ac:dyDescent="0.2">
      <c r="B32" s="136" t="str">
        <f>'T9'!_Ref128036509</f>
        <v>Tabelul 9. Indicatorii principali aferenţi poziţiei investiţionale internaţionale, la sfârșitul perioadei</v>
      </c>
      <c r="C32" s="260" t="s">
        <v>29</v>
      </c>
      <c r="D32" s="189"/>
    </row>
    <row r="33" spans="2:4" s="594" customFormat="1" x14ac:dyDescent="0.2">
      <c r="B33" s="136" t="str">
        <f>'T10'!_Ref128036591</f>
        <v>Tabelul 10. Poziţia investiţională internaţională (mil. USD)</v>
      </c>
      <c r="C33" s="260" t="s">
        <v>31</v>
      </c>
      <c r="D33" s="189"/>
    </row>
    <row r="34" spans="2:4" s="594" customFormat="1" x14ac:dyDescent="0.2">
      <c r="B34" s="136" t="str">
        <f>'D18'!B5</f>
        <v>Diagrama 18. Poziția investițională internațională netă, la sfârșitul perioadei, pe sectoare instituționale, % la PIB</v>
      </c>
      <c r="C34" s="260" t="s">
        <v>30</v>
      </c>
      <c r="D34" s="189"/>
    </row>
    <row r="35" spans="2:4" s="594" customFormat="1" x14ac:dyDescent="0.2">
      <c r="B35" s="136" t="str">
        <f>'D19'!B5</f>
        <v>Diagrama 19. Structura activelor şi pasivelor financiare externe, pe categorii funcționale, la sfârșitul perioadei (%)</v>
      </c>
      <c r="C35" s="260" t="s">
        <v>34</v>
      </c>
      <c r="D35" s="189"/>
    </row>
    <row r="36" spans="2:4" s="594" customFormat="1" x14ac:dyDescent="0.2">
      <c r="B36" s="136" t="str">
        <f>'D20'!B5</f>
        <v>Diagrama 20. Indicatorii suficienței activelor oficiale de rezervă</v>
      </c>
      <c r="C36" s="260" t="s">
        <v>35</v>
      </c>
      <c r="D36" s="189"/>
    </row>
    <row r="37" spans="2:4" s="594" customFormat="1" x14ac:dyDescent="0.2">
      <c r="B37" s="136" t="str">
        <f>'D21'!B5</f>
        <v>Diagrama 21. Poziția investiţiilor directe**, capital propriu, pe zone geografice, la sfârșitul perioadei (mil.USD)</v>
      </c>
      <c r="C37" s="260" t="s">
        <v>36</v>
      </c>
      <c r="D37" s="189"/>
    </row>
    <row r="38" spans="2:4" s="594" customFormat="1" x14ac:dyDescent="0.2">
      <c r="B38" s="136" t="str">
        <f>'D22'!B5</f>
        <v>Diagrama 22. Investiţiile directe, angajamente, capital propriu acumulat la 30.09.2025, pe activităţi economice (conform CAEM-2)</v>
      </c>
      <c r="C38" s="260" t="s">
        <v>37</v>
      </c>
      <c r="D38" s="189"/>
    </row>
    <row r="39" spans="2:4" ht="12.75" customHeight="1" x14ac:dyDescent="0.2">
      <c r="D39" s="189"/>
    </row>
    <row r="40" spans="2:4" s="594" customFormat="1" x14ac:dyDescent="0.2">
      <c r="B40" s="184" t="s">
        <v>186</v>
      </c>
      <c r="C40" s="261"/>
      <c r="D40" s="189"/>
    </row>
    <row r="41" spans="2:4" s="594" customFormat="1" x14ac:dyDescent="0.2">
      <c r="B41" s="136" t="str">
        <f>'T11'!_Ref130801470</f>
        <v>Tabelul 11. Datoria externă brută, la sfârșitul perioadei</v>
      </c>
      <c r="C41" s="260" t="s">
        <v>32</v>
      </c>
      <c r="D41" s="189"/>
    </row>
    <row r="42" spans="2:4" s="594" customFormat="1" x14ac:dyDescent="0.2">
      <c r="B42" s="136" t="str">
        <f>'T12'!_Ref128036795</f>
        <v>Tabelul 12. Indicatorii principali aferenţi datoriei externe, la sfârșitul perioadei</v>
      </c>
      <c r="C42" s="260" t="s">
        <v>33</v>
      </c>
      <c r="D42" s="189"/>
    </row>
    <row r="43" spans="2:4" s="594" customFormat="1" x14ac:dyDescent="0.2">
      <c r="B43" s="136" t="str">
        <f>'T13'!_Ref128036938</f>
        <v xml:space="preserve">Tabelul 13. Serviciul datoriei externe sub formă de împrumuturi, alocări de DST și titluri de angajamente, rambursări efective </v>
      </c>
      <c r="C43" s="260" t="s">
        <v>40</v>
      </c>
      <c r="D43" s="189"/>
    </row>
    <row r="44" spans="2:4" s="594" customFormat="1" x14ac:dyDescent="0.2">
      <c r="B44" s="259" t="str">
        <f>'D23'!B5</f>
        <v>Diagrama 23. Structura activelor şi pasivelor financiare externe, pe scadenţe, la sfârșitul perioadei (%)</v>
      </c>
      <c r="C44" s="260" t="s">
        <v>38</v>
      </c>
      <c r="D44" s="189"/>
    </row>
    <row r="45" spans="2:4" s="594" customFormat="1" x14ac:dyDescent="0.2">
      <c r="B45" s="136" t="str">
        <f>'T14'!_Ref128036938</f>
        <v>Tabelul 14. Datoria externă publică pe termen scurt (scadența reziduală), pe sectoare, la sfârșitul perioadei (mil. USD)</v>
      </c>
      <c r="C45" s="260" t="s">
        <v>43</v>
      </c>
      <c r="D45" s="189"/>
    </row>
    <row r="46" spans="2:4" s="594" customFormat="1" x14ac:dyDescent="0.2">
      <c r="B46" s="136" t="str">
        <f>'D24'!B5</f>
        <v>Diagrama 24. Evoluția datoriei externe publice, la sfârșitul perioadei, pe scadențe (conform maturității originale) și pe instrumente (mil. USD)</v>
      </c>
      <c r="C46" s="260" t="s">
        <v>39</v>
      </c>
      <c r="D46" s="189"/>
    </row>
    <row r="47" spans="2:4" s="577" customFormat="1" ht="28.5" x14ac:dyDescent="0.2">
      <c r="B47" s="259" t="str">
        <f>'T15'!_Ref128037083</f>
        <v>Tabelul 15. Datoria externă sub formă de împrumuturi, alocări de DST și titluri de angajamente, pe creditori, la sfârșitul perioadei (mil. USD)</v>
      </c>
      <c r="C47" s="281" t="s">
        <v>69</v>
      </c>
      <c r="D47" s="189"/>
    </row>
    <row r="48" spans="2:4" s="594" customFormat="1" x14ac:dyDescent="0.2">
      <c r="B48" s="136" t="str">
        <f>'D25'!B5</f>
        <v>Diagrama 25. Structura pe creditori a datoriei externe publice, la sfârșitul perioadei (%)</v>
      </c>
      <c r="C48" s="260" t="s">
        <v>41</v>
      </c>
      <c r="D48" s="189"/>
    </row>
    <row r="49" spans="2:4" s="594" customFormat="1" x14ac:dyDescent="0.2">
      <c r="B49" s="136" t="str">
        <f>'D26'!B5</f>
        <v>Diagrama 26. Datoria externă privată, la sfârșitul perioadei (conform maturității originale), (mil. USD)</v>
      </c>
      <c r="C49" s="260" t="s">
        <v>42</v>
      </c>
      <c r="D49" s="189"/>
    </row>
    <row r="50" spans="2:4" s="594" customFormat="1" x14ac:dyDescent="0.2">
      <c r="B50" s="136" t="str">
        <f>'D27'!B5</f>
        <v>Diagrama 27. Structura datoriei private, pe sectoare instituționale, la sfârșitul perioadei (%)</v>
      </c>
      <c r="C50" s="260" t="s">
        <v>44</v>
      </c>
      <c r="D50" s="189"/>
    </row>
    <row r="51" spans="2:4" s="594" customFormat="1" x14ac:dyDescent="0.2">
      <c r="B51" s="136" t="str">
        <f>'D28'!B5</f>
        <v>Diagrama 28. Structura pe creditori a datoriei private sub formă de împrumuturi, la 30.09.2025</v>
      </c>
      <c r="C51" s="260" t="s">
        <v>174</v>
      </c>
      <c r="D51" s="189"/>
    </row>
    <row r="52" spans="2:4" s="577" customFormat="1" x14ac:dyDescent="0.2">
      <c r="B52" s="136" t="str">
        <f>'T16'!_Ref128036938</f>
        <v>Tabelul 16. Datoria externă privată pe termen scurt (scadența reziduală), pe sectoare, la sfârșitul perioadei (mil. USD)</v>
      </c>
      <c r="C52" s="281" t="s">
        <v>70</v>
      </c>
      <c r="D52" s="189"/>
    </row>
    <row r="53" spans="2:4" ht="14.25" customHeight="1" x14ac:dyDescent="0.2">
      <c r="C53" s="261"/>
      <c r="D53" s="189"/>
    </row>
    <row r="54" spans="2:4" s="133" customFormat="1" ht="12.75" x14ac:dyDescent="0.2">
      <c r="B54" s="185" t="s">
        <v>373</v>
      </c>
      <c r="C54" s="610"/>
      <c r="D54" s="610"/>
    </row>
  </sheetData>
  <phoneticPr fontId="17"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2" location="'T9'!A1" display="T9" xr:uid="{00000000-0004-0000-0000-000018000000}"/>
    <hyperlink ref="C33"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29"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5.85546875" collapsed="false"/>
    <col min="3" max="4" customWidth="true" style="8" width="12.28515625" collapsed="false"/>
    <col min="5" max="5" customWidth="true" style="8" width="6.5703125" collapsed="false"/>
    <col min="6" max="6" customWidth="true" style="8" width="13.42578125" collapsed="false"/>
    <col min="7" max="8" customWidth="true" style="8" width="9.5703125" collapsed="false"/>
    <col min="9" max="10" customWidth="true" style="8" width="12.28515625" collapsed="false"/>
    <col min="11" max="16384" style="8" width="9.140625" collapsed="false"/>
  </cols>
  <sheetData>
    <row r="1" spans="2:12" s="594" customFormat="1" x14ac:dyDescent="0.2">
      <c r="B1" s="768" t="s">
        <v>184</v>
      </c>
      <c r="C1" s="769"/>
      <c r="D1" s="769"/>
      <c r="E1" s="769"/>
      <c r="F1" s="769"/>
      <c r="G1" s="769"/>
      <c r="H1" s="769"/>
      <c r="I1" s="181"/>
      <c r="J1" s="181"/>
      <c r="K1" s="181"/>
      <c r="L1" s="181"/>
    </row>
    <row r="2" spans="2:12" ht="11.25" customHeight="1" x14ac:dyDescent="0.2">
      <c r="B2" s="232"/>
      <c r="C2" s="233"/>
      <c r="D2" s="233"/>
    </row>
    <row r="3" spans="2:12" s="99" customFormat="1" ht="30" customHeight="1" x14ac:dyDescent="0.2">
      <c r="B3" s="814" t="s">
        <v>354</v>
      </c>
      <c r="C3" s="814"/>
      <c r="D3" s="814"/>
      <c r="E3" s="814"/>
      <c r="F3" s="814"/>
      <c r="G3" s="814"/>
      <c r="H3" s="814"/>
      <c r="J3" s="234"/>
    </row>
    <row r="4" spans="2:12" ht="5.0999999999999996" customHeight="1" x14ac:dyDescent="0.2">
      <c r="B4" s="232"/>
      <c r="C4" s="233"/>
      <c r="D4" s="233"/>
    </row>
    <row r="5" spans="2:12" s="194" customFormat="1" x14ac:dyDescent="0.2">
      <c r="B5" s="379" t="s">
        <v>103</v>
      </c>
      <c r="C5" s="380"/>
      <c r="D5" s="380"/>
      <c r="E5" s="379"/>
      <c r="F5" s="381"/>
      <c r="G5" s="381"/>
      <c r="H5" s="381"/>
      <c r="I5" s="146"/>
      <c r="J5" s="146"/>
      <c r="K5" s="146"/>
    </row>
    <row r="6" spans="2:12" s="133" customFormat="1" ht="12.75" x14ac:dyDescent="0.2">
      <c r="C6" s="668"/>
      <c r="E6" s="129" t="s">
        <v>626</v>
      </c>
      <c r="F6" s="130" t="s">
        <v>55</v>
      </c>
      <c r="G6" s="131" t="s">
        <v>56</v>
      </c>
      <c r="H6" s="131" t="s">
        <v>57</v>
      </c>
      <c r="I6" s="304"/>
      <c r="J6" s="304"/>
      <c r="K6" s="304"/>
      <c r="L6" s="123"/>
    </row>
    <row r="7" spans="2:12" s="133" customFormat="1" ht="12.75" x14ac:dyDescent="0.2">
      <c r="B7" s="232"/>
      <c r="C7" s="668"/>
      <c r="E7" s="132">
        <v>1</v>
      </c>
      <c r="F7" s="354" t="s">
        <v>58</v>
      </c>
      <c r="G7" s="364">
        <v>263.11</v>
      </c>
      <c r="H7" s="364">
        <v>638.30999999999995</v>
      </c>
      <c r="I7" s="304"/>
      <c r="K7" s="205"/>
    </row>
    <row r="8" spans="2:12" s="133" customFormat="1" ht="12.75" x14ac:dyDescent="0.2">
      <c r="B8" s="232"/>
      <c r="C8" s="668"/>
      <c r="E8" s="132">
        <v>2</v>
      </c>
      <c r="F8" s="354" t="s">
        <v>59</v>
      </c>
      <c r="G8" s="364">
        <v>79.16</v>
      </c>
      <c r="H8" s="364">
        <v>353.53</v>
      </c>
      <c r="I8" s="669"/>
    </row>
    <row r="9" spans="2:12" s="133" customFormat="1" ht="12.75" x14ac:dyDescent="0.2">
      <c r="B9" s="232"/>
      <c r="C9" s="668"/>
      <c r="E9" s="132">
        <v>3</v>
      </c>
      <c r="F9" s="354" t="s">
        <v>60</v>
      </c>
      <c r="G9" s="364">
        <v>32.78</v>
      </c>
      <c r="H9" s="364">
        <v>190.35</v>
      </c>
    </row>
    <row r="10" spans="2:12" s="133" customFormat="1" ht="12.75" x14ac:dyDescent="0.2">
      <c r="B10" s="232"/>
      <c r="C10" s="668"/>
      <c r="E10" s="132">
        <v>4</v>
      </c>
      <c r="F10" s="354" t="s">
        <v>200</v>
      </c>
      <c r="G10" s="364">
        <v>2.25</v>
      </c>
      <c r="H10" s="364">
        <v>211.02</v>
      </c>
    </row>
    <row r="11" spans="2:12" s="133" customFormat="1" ht="12.75" x14ac:dyDescent="0.2">
      <c r="B11" s="232"/>
      <c r="C11" s="668"/>
      <c r="E11" s="132">
        <v>5</v>
      </c>
      <c r="F11" s="354" t="s">
        <v>61</v>
      </c>
      <c r="G11" s="364">
        <v>33.770000000000003</v>
      </c>
      <c r="H11" s="364">
        <v>162.66</v>
      </c>
    </row>
    <row r="12" spans="2:12" s="133" customFormat="1" ht="12.75" x14ac:dyDescent="0.2">
      <c r="B12" s="232"/>
      <c r="E12" s="132">
        <v>6</v>
      </c>
      <c r="F12" s="354" t="s">
        <v>62</v>
      </c>
      <c r="G12" s="364">
        <v>26</v>
      </c>
      <c r="H12" s="364">
        <v>138.04</v>
      </c>
    </row>
    <row r="13" spans="2:12" s="133" customFormat="1" ht="12.75" x14ac:dyDescent="0.2">
      <c r="E13" s="132">
        <v>7</v>
      </c>
      <c r="F13" s="354" t="s">
        <v>63</v>
      </c>
      <c r="G13" s="364">
        <v>59.74</v>
      </c>
      <c r="H13" s="364">
        <v>93.92</v>
      </c>
    </row>
    <row r="14" spans="2:12" s="133" customFormat="1" ht="12.75" x14ac:dyDescent="0.2">
      <c r="E14" s="132">
        <v>8</v>
      </c>
      <c r="F14" s="354" t="s">
        <v>64</v>
      </c>
      <c r="G14" s="364">
        <v>76.67</v>
      </c>
      <c r="H14" s="364">
        <v>72.150000000000006</v>
      </c>
    </row>
    <row r="15" spans="2:12" s="133" customFormat="1" ht="12.75" x14ac:dyDescent="0.2">
      <c r="E15" s="132">
        <v>9</v>
      </c>
      <c r="F15" s="354" t="s">
        <v>201</v>
      </c>
      <c r="G15" s="364">
        <v>49.86</v>
      </c>
      <c r="H15" s="364">
        <v>74.13</v>
      </c>
    </row>
    <row r="16" spans="2:12" s="133" customFormat="1" ht="12.75" x14ac:dyDescent="0.2">
      <c r="E16" s="132">
        <v>10</v>
      </c>
      <c r="F16" s="354" t="s">
        <v>202</v>
      </c>
      <c r="G16" s="364">
        <v>28.3</v>
      </c>
      <c r="H16" s="364">
        <v>50.03</v>
      </c>
    </row>
    <row r="17" spans="3:10" x14ac:dyDescent="0.2">
      <c r="E17" s="132"/>
      <c r="F17" s="132"/>
      <c r="G17" s="132"/>
      <c r="H17" s="132"/>
    </row>
    <row r="18" spans="3:10" x14ac:dyDescent="0.2">
      <c r="E18" s="132"/>
      <c r="F18" s="132"/>
      <c r="G18" s="132"/>
      <c r="H18" s="132"/>
    </row>
    <row r="19" spans="3:10" x14ac:dyDescent="0.2">
      <c r="C19" s="235"/>
      <c r="D19" s="235"/>
      <c r="E19" s="132"/>
      <c r="F19" s="132"/>
      <c r="G19" s="132"/>
      <c r="H19" s="132"/>
    </row>
    <row r="30" spans="3:10" x14ac:dyDescent="0.2">
      <c r="C30" s="143"/>
      <c r="D30" s="143"/>
      <c r="E30" s="143"/>
      <c r="F30" s="143"/>
      <c r="G30" s="143"/>
      <c r="H30" s="143"/>
      <c r="I30" s="143"/>
      <c r="J30" s="143"/>
    </row>
    <row r="31" spans="3:10" x14ac:dyDescent="0.2">
      <c r="C31" s="143"/>
      <c r="D31" s="143"/>
      <c r="E31" s="143"/>
      <c r="F31" s="143"/>
      <c r="G31" s="143"/>
      <c r="H31" s="143"/>
      <c r="I31" s="143"/>
      <c r="J31" s="143"/>
    </row>
    <row r="32" spans="3:10" x14ac:dyDescent="0.2">
      <c r="C32" s="143"/>
      <c r="D32" s="143"/>
      <c r="E32" s="143"/>
      <c r="F32" s="143"/>
      <c r="G32" s="143"/>
      <c r="H32" s="143"/>
      <c r="I32" s="143"/>
      <c r="J32" s="143"/>
    </row>
    <row r="33" spans="3:10" x14ac:dyDescent="0.2">
      <c r="C33" s="143"/>
      <c r="D33" s="143"/>
      <c r="E33" s="143"/>
      <c r="F33" s="143"/>
      <c r="G33" s="143"/>
      <c r="H33" s="143"/>
      <c r="I33" s="143"/>
      <c r="J33" s="143"/>
    </row>
    <row r="34" spans="3:10" x14ac:dyDescent="0.2">
      <c r="C34" s="143"/>
      <c r="D34" s="143"/>
      <c r="E34" s="143"/>
      <c r="F34" s="143"/>
      <c r="G34" s="143"/>
      <c r="H34" s="143"/>
      <c r="I34" s="143"/>
      <c r="J34" s="143"/>
    </row>
    <row r="35" spans="3:10" x14ac:dyDescent="0.2">
      <c r="C35" s="143"/>
      <c r="D35" s="143"/>
      <c r="E35" s="143"/>
      <c r="F35" s="143"/>
      <c r="G35" s="143"/>
      <c r="H35" s="143"/>
      <c r="I35" s="143"/>
      <c r="J35" s="143"/>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0CCB-7B71-4FD9-B611-20D6152D47D5}">
  <dimension ref="A1:X121"/>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6.85546875" collapsed="false"/>
    <col min="3" max="8" customWidth="true" style="133" width="9.0" collapsed="false"/>
    <col min="9" max="9" customWidth="true" style="133" width="10.0" collapsed="false"/>
    <col min="10" max="13" customWidth="true" style="133" width="7.28515625" collapsed="false"/>
    <col min="14" max="15" customWidth="true" style="8" width="7.0" collapsed="false"/>
    <col min="16" max="16" customWidth="true" style="134" width="4.7109375" collapsed="false"/>
    <col min="17" max="17" style="8" width="9.140625" collapsed="false"/>
    <col min="18" max="18" customWidth="true" style="8" width="9.140625" collapsed="false"/>
    <col min="19" max="16384" style="8" width="9.140625" collapsed="false"/>
  </cols>
  <sheetData>
    <row r="1" spans="2:24" s="594" customFormat="1" x14ac:dyDescent="0.2">
      <c r="B1" s="768" t="s">
        <v>184</v>
      </c>
      <c r="C1" s="768"/>
      <c r="D1" s="768"/>
      <c r="E1" s="768"/>
      <c r="F1" s="768"/>
      <c r="G1" s="768"/>
      <c r="H1" s="768"/>
      <c r="I1" s="768"/>
      <c r="J1" s="768"/>
      <c r="K1" s="768"/>
    </row>
    <row r="2" spans="2:24" ht="11.25" customHeight="1" x14ac:dyDescent="0.2">
      <c r="B2" s="10"/>
      <c r="C2" s="10"/>
      <c r="D2" s="10"/>
      <c r="E2" s="10"/>
      <c r="F2" s="10"/>
      <c r="G2" s="10"/>
      <c r="H2" s="10"/>
      <c r="I2" s="10"/>
      <c r="J2" s="10"/>
      <c r="K2" s="8"/>
      <c r="L2" s="8"/>
      <c r="M2" s="8"/>
      <c r="P2" s="8"/>
    </row>
    <row r="3" spans="2:24" s="671" customFormat="1" ht="45" customHeight="1" x14ac:dyDescent="0.25">
      <c r="B3" s="816" t="s">
        <v>203</v>
      </c>
      <c r="C3" s="816"/>
      <c r="D3" s="816"/>
      <c r="E3" s="816"/>
      <c r="F3" s="816"/>
      <c r="G3" s="816"/>
      <c r="H3" s="816"/>
      <c r="I3" s="816"/>
      <c r="J3" s="816"/>
      <c r="K3" s="816"/>
      <c r="L3" s="670"/>
    </row>
    <row r="4" spans="2:24" s="300" customFormat="1" ht="5.0999999999999996" customHeight="1" x14ac:dyDescent="0.25">
      <c r="B4" s="501"/>
      <c r="C4" s="501"/>
      <c r="D4" s="501"/>
      <c r="E4" s="501"/>
      <c r="F4" s="501"/>
      <c r="G4" s="501"/>
      <c r="H4" s="501"/>
      <c r="I4" s="501"/>
      <c r="J4" s="501"/>
      <c r="K4" s="299"/>
      <c r="L4" s="299"/>
      <c r="M4" s="502"/>
      <c r="N4" s="502"/>
      <c r="O4" s="502"/>
      <c r="P4" s="502"/>
      <c r="Q4" s="502"/>
      <c r="R4" s="502"/>
      <c r="S4" s="502"/>
      <c r="T4" s="502"/>
      <c r="U4" s="502"/>
      <c r="V4" s="502"/>
      <c r="W4" s="502"/>
      <c r="X4" s="502"/>
    </row>
    <row r="5" spans="2:24" s="526" customFormat="1" x14ac:dyDescent="0.2">
      <c r="B5" s="819" t="s">
        <v>126</v>
      </c>
      <c r="C5" s="820"/>
      <c r="D5" s="820"/>
      <c r="E5" s="820"/>
      <c r="F5" s="820"/>
      <c r="G5" s="820"/>
      <c r="H5" s="820"/>
      <c r="I5" s="820"/>
      <c r="J5" s="820"/>
      <c r="K5" s="820"/>
      <c r="L5" s="525"/>
      <c r="M5" s="195"/>
      <c r="N5" s="195"/>
      <c r="O5" s="195"/>
      <c r="P5" s="195"/>
      <c r="Q5" s="195"/>
      <c r="R5" s="195"/>
      <c r="S5" s="195"/>
      <c r="T5" s="195"/>
      <c r="U5" s="195"/>
      <c r="V5" s="195"/>
      <c r="W5" s="195"/>
      <c r="X5" s="195"/>
    </row>
    <row r="6" spans="2:24" ht="12" customHeight="1" x14ac:dyDescent="0.2">
      <c r="B6" s="10"/>
      <c r="C6" s="10"/>
      <c r="D6" s="10"/>
      <c r="E6" s="10"/>
      <c r="F6" s="10"/>
      <c r="G6" s="10"/>
      <c r="H6" s="10"/>
      <c r="I6" s="10"/>
      <c r="J6" s="10"/>
      <c r="K6" s="8"/>
      <c r="L6" s="8"/>
      <c r="M6" s="8"/>
      <c r="P6" s="8"/>
    </row>
    <row r="7" spans="2:24" ht="12" customHeight="1" x14ac:dyDescent="0.2">
      <c r="B7" s="10"/>
      <c r="C7" s="10"/>
      <c r="D7" s="10"/>
      <c r="E7" s="10"/>
      <c r="F7" s="10"/>
      <c r="G7" s="10"/>
      <c r="H7" s="10"/>
      <c r="I7" s="10"/>
      <c r="J7" s="10"/>
      <c r="K7" s="8"/>
      <c r="L7" s="8"/>
      <c r="M7" s="8"/>
      <c r="P7" s="8"/>
    </row>
    <row r="8" spans="2:24" ht="12" customHeight="1" x14ac:dyDescent="0.2">
      <c r="B8" s="10"/>
      <c r="C8" s="10"/>
      <c r="D8" s="10"/>
      <c r="E8" s="10"/>
      <c r="F8" s="10"/>
      <c r="G8" s="10"/>
      <c r="H8" s="10"/>
      <c r="I8" s="10"/>
      <c r="J8" s="10"/>
      <c r="K8" s="8"/>
      <c r="L8" s="8"/>
      <c r="M8" s="8"/>
      <c r="P8" s="8"/>
    </row>
    <row r="9" spans="2:24" ht="12" customHeight="1" x14ac:dyDescent="0.2">
      <c r="B9" s="10"/>
      <c r="C9" s="10"/>
      <c r="D9" s="10"/>
      <c r="E9" s="10"/>
      <c r="F9" s="10"/>
      <c r="G9" s="10"/>
      <c r="H9" s="10"/>
      <c r="I9" s="10"/>
      <c r="J9" s="10"/>
      <c r="K9" s="8"/>
      <c r="L9" s="8"/>
      <c r="M9" s="8"/>
      <c r="P9" s="8"/>
    </row>
    <row r="10" spans="2:24" ht="12" customHeight="1" x14ac:dyDescent="0.2">
      <c r="B10" s="10"/>
      <c r="C10" s="10"/>
      <c r="D10" s="10"/>
      <c r="E10" s="10"/>
      <c r="F10" s="10"/>
      <c r="G10" s="10"/>
      <c r="H10" s="10"/>
      <c r="I10" s="10"/>
      <c r="J10" s="10"/>
      <c r="K10" s="8"/>
      <c r="L10" s="8"/>
      <c r="M10" s="8"/>
      <c r="P10" s="8"/>
    </row>
    <row r="11" spans="2:24" ht="12" customHeight="1" x14ac:dyDescent="0.2">
      <c r="B11" s="10"/>
      <c r="C11" s="10"/>
      <c r="D11" s="10"/>
      <c r="E11" s="10"/>
      <c r="F11" s="10"/>
      <c r="G11" s="10"/>
      <c r="H11" s="10"/>
      <c r="I11" s="10"/>
      <c r="J11" s="10"/>
      <c r="K11" s="8"/>
      <c r="L11" s="8"/>
      <c r="M11" s="8"/>
      <c r="P11" s="8"/>
    </row>
    <row r="12" spans="2:24" ht="12" customHeight="1" x14ac:dyDescent="0.2">
      <c r="B12" s="10"/>
      <c r="C12" s="10"/>
      <c r="D12" s="10"/>
      <c r="E12" s="10"/>
      <c r="F12" s="10"/>
      <c r="G12" s="10"/>
      <c r="H12" s="10"/>
      <c r="I12" s="10"/>
      <c r="J12" s="10"/>
      <c r="K12" s="8"/>
      <c r="L12" s="8"/>
      <c r="M12" s="8"/>
      <c r="P12" s="8"/>
    </row>
    <row r="13" spans="2:24" ht="12" customHeight="1" x14ac:dyDescent="0.2">
      <c r="B13" s="10"/>
      <c r="C13" s="10"/>
      <c r="D13" s="10"/>
      <c r="E13" s="10"/>
      <c r="F13" s="10"/>
      <c r="G13" s="10"/>
      <c r="H13" s="10"/>
      <c r="I13" s="10"/>
      <c r="J13" s="10"/>
      <c r="K13" s="8"/>
      <c r="L13" s="8"/>
      <c r="M13" s="8"/>
      <c r="P13" s="8"/>
    </row>
    <row r="14" spans="2:24" ht="12" customHeight="1" x14ac:dyDescent="0.2">
      <c r="B14" s="10"/>
      <c r="C14" s="10"/>
      <c r="D14" s="10"/>
      <c r="E14" s="10"/>
      <c r="F14" s="10"/>
      <c r="G14" s="10"/>
      <c r="H14" s="10"/>
      <c r="I14" s="10"/>
      <c r="J14" s="10"/>
      <c r="K14" s="8"/>
      <c r="L14" s="8"/>
      <c r="M14" s="8"/>
      <c r="P14" s="8"/>
    </row>
    <row r="15" spans="2:24" ht="12" customHeight="1" x14ac:dyDescent="0.2">
      <c r="B15" s="10"/>
      <c r="C15" s="10"/>
      <c r="D15" s="10"/>
      <c r="E15" s="10"/>
      <c r="F15" s="10"/>
      <c r="G15" s="10"/>
      <c r="H15" s="10"/>
      <c r="I15" s="10"/>
      <c r="J15" s="10"/>
      <c r="K15" s="8"/>
      <c r="L15" s="8"/>
      <c r="M15" s="8"/>
      <c r="P15" s="8"/>
    </row>
    <row r="16" spans="2:24" ht="12" customHeight="1" x14ac:dyDescent="0.2">
      <c r="B16" s="10"/>
      <c r="C16" s="10"/>
      <c r="D16" s="10"/>
      <c r="E16" s="10"/>
      <c r="F16" s="10"/>
      <c r="G16" s="10"/>
      <c r="H16" s="10"/>
      <c r="I16" s="10"/>
      <c r="J16" s="10"/>
      <c r="K16" s="8"/>
      <c r="L16" s="8"/>
      <c r="M16" s="8"/>
      <c r="P16" s="8"/>
    </row>
    <row r="17" spans="2:16" ht="12" customHeight="1" x14ac:dyDescent="0.2">
      <c r="B17" s="10"/>
      <c r="C17" s="10"/>
      <c r="D17" s="10"/>
      <c r="E17" s="10"/>
      <c r="F17" s="10"/>
      <c r="G17" s="10"/>
      <c r="H17" s="10"/>
      <c r="I17" s="10"/>
      <c r="J17" s="10"/>
      <c r="K17" s="8"/>
      <c r="L17" s="8"/>
      <c r="M17" s="8"/>
      <c r="P17" s="8"/>
    </row>
    <row r="18" spans="2:16" ht="12" customHeight="1" x14ac:dyDescent="0.2">
      <c r="B18" s="10"/>
      <c r="C18" s="10"/>
      <c r="D18" s="10"/>
      <c r="E18" s="10"/>
      <c r="F18" s="10"/>
      <c r="G18" s="10"/>
      <c r="H18" s="10"/>
      <c r="I18" s="10"/>
      <c r="J18" s="10"/>
      <c r="K18" s="8"/>
      <c r="L18" s="8"/>
      <c r="M18" s="8"/>
      <c r="P18" s="8"/>
    </row>
    <row r="19" spans="2:16" ht="12" customHeight="1" x14ac:dyDescent="0.2">
      <c r="B19" s="10"/>
      <c r="C19" s="10"/>
      <c r="D19" s="10"/>
      <c r="E19" s="10"/>
      <c r="F19" s="10"/>
      <c r="G19" s="10"/>
      <c r="H19" s="10"/>
      <c r="I19" s="10"/>
      <c r="J19" s="10"/>
      <c r="K19" s="8"/>
      <c r="L19" s="8"/>
      <c r="M19" s="8"/>
      <c r="P19" s="8"/>
    </row>
    <row r="20" spans="2:16" ht="12" customHeight="1" x14ac:dyDescent="0.2">
      <c r="B20" s="10"/>
      <c r="C20" s="10"/>
      <c r="D20" s="10"/>
      <c r="E20" s="10"/>
      <c r="F20" s="10"/>
      <c r="G20" s="10"/>
      <c r="H20" s="10"/>
      <c r="I20" s="10"/>
      <c r="J20" s="10"/>
      <c r="K20" s="8"/>
      <c r="L20" s="8"/>
      <c r="M20" s="8"/>
      <c r="P20" s="8"/>
    </row>
    <row r="21" spans="2:16" ht="12" customHeight="1" x14ac:dyDescent="0.2">
      <c r="B21" s="10"/>
      <c r="C21" s="10"/>
      <c r="D21" s="10"/>
      <c r="E21" s="10"/>
      <c r="F21" s="10"/>
      <c r="G21" s="10"/>
      <c r="H21" s="10"/>
      <c r="I21" s="10"/>
      <c r="J21" s="10"/>
      <c r="K21" s="8"/>
      <c r="L21" s="8"/>
      <c r="M21" s="8"/>
      <c r="P21" s="8"/>
    </row>
    <row r="22" spans="2:16" ht="12" customHeight="1" x14ac:dyDescent="0.2">
      <c r="B22" s="10"/>
      <c r="C22" s="10"/>
      <c r="D22" s="10"/>
      <c r="E22" s="10"/>
      <c r="F22" s="10"/>
      <c r="G22" s="10"/>
      <c r="H22" s="10"/>
      <c r="I22" s="10"/>
      <c r="J22" s="10"/>
      <c r="K22" s="8"/>
      <c r="L22" s="8"/>
      <c r="M22" s="8"/>
      <c r="P22" s="8"/>
    </row>
    <row r="23" spans="2:16" ht="12" customHeight="1" x14ac:dyDescent="0.2">
      <c r="B23" s="10"/>
      <c r="C23" s="10"/>
      <c r="D23" s="10"/>
      <c r="E23" s="10"/>
      <c r="F23" s="10"/>
      <c r="G23" s="10"/>
      <c r="H23" s="10"/>
      <c r="I23" s="10"/>
      <c r="J23" s="10"/>
      <c r="K23" s="8"/>
      <c r="L23" s="8"/>
      <c r="M23" s="8"/>
      <c r="P23" s="8"/>
    </row>
    <row r="24" spans="2:16" ht="12" customHeight="1" x14ac:dyDescent="0.2">
      <c r="B24" s="10"/>
      <c r="C24" s="10"/>
      <c r="D24" s="10"/>
      <c r="E24" s="10"/>
      <c r="F24" s="10"/>
      <c r="G24" s="10"/>
      <c r="H24" s="10"/>
      <c r="I24" s="10"/>
      <c r="J24" s="10"/>
      <c r="K24" s="8"/>
      <c r="L24" s="8"/>
      <c r="M24" s="8"/>
      <c r="P24" s="8"/>
    </row>
    <row r="25" spans="2:16" ht="12" customHeight="1" x14ac:dyDescent="0.2">
      <c r="B25" s="10"/>
      <c r="C25" s="10"/>
      <c r="D25" s="10"/>
      <c r="E25" s="10"/>
      <c r="F25" s="10"/>
      <c r="G25" s="10"/>
      <c r="H25" s="10"/>
      <c r="I25" s="10"/>
      <c r="J25" s="10"/>
      <c r="K25" s="8"/>
      <c r="L25" s="8"/>
      <c r="M25" s="8"/>
      <c r="P25" s="8"/>
    </row>
    <row r="26" spans="2:16" ht="12" customHeight="1" x14ac:dyDescent="0.2">
      <c r="B26" s="10"/>
      <c r="C26" s="10"/>
      <c r="D26" s="10"/>
      <c r="E26" s="10"/>
      <c r="F26" s="10"/>
      <c r="G26" s="10"/>
      <c r="H26" s="10"/>
      <c r="I26" s="10"/>
      <c r="J26" s="10"/>
      <c r="K26" s="8"/>
      <c r="L26" s="8"/>
      <c r="M26" s="8"/>
      <c r="P26" s="8"/>
    </row>
    <row r="27" spans="2:16" ht="12" customHeight="1" x14ac:dyDescent="0.2">
      <c r="B27" s="10"/>
      <c r="C27" s="10"/>
      <c r="D27" s="10"/>
      <c r="E27" s="10"/>
      <c r="F27" s="10"/>
      <c r="G27" s="10"/>
      <c r="H27" s="10"/>
      <c r="I27" s="10"/>
      <c r="J27" s="10"/>
      <c r="K27" s="8"/>
      <c r="L27" s="8"/>
      <c r="M27" s="8"/>
      <c r="P27" s="8"/>
    </row>
    <row r="28" spans="2:16" ht="12" customHeight="1" x14ac:dyDescent="0.2">
      <c r="B28" s="10"/>
      <c r="C28" s="10"/>
      <c r="D28" s="10"/>
      <c r="E28" s="10"/>
      <c r="F28" s="10"/>
      <c r="G28" s="10"/>
      <c r="H28" s="10"/>
      <c r="I28" s="10"/>
      <c r="J28" s="10"/>
      <c r="K28" s="8"/>
      <c r="L28" s="8"/>
      <c r="M28" s="8"/>
      <c r="P28" s="8"/>
    </row>
    <row r="29" spans="2:16" ht="12" customHeight="1" x14ac:dyDescent="0.2">
      <c r="B29" s="10"/>
      <c r="C29" s="10"/>
      <c r="D29" s="10"/>
      <c r="E29" s="10"/>
      <c r="F29" s="10"/>
      <c r="G29" s="10"/>
      <c r="H29" s="10"/>
      <c r="I29" s="10"/>
      <c r="J29" s="10"/>
      <c r="K29" s="8"/>
      <c r="L29" s="8"/>
      <c r="M29" s="8"/>
      <c r="P29" s="8"/>
    </row>
    <row r="30" spans="2:16" ht="12" customHeight="1" x14ac:dyDescent="0.2">
      <c r="B30" s="10"/>
      <c r="C30" s="10"/>
      <c r="D30" s="10"/>
      <c r="E30" s="10"/>
      <c r="F30" s="10"/>
      <c r="G30" s="10"/>
      <c r="H30" s="10"/>
      <c r="I30" s="10"/>
      <c r="J30" s="10"/>
      <c r="K30" s="8"/>
      <c r="L30" s="8"/>
      <c r="M30" s="8"/>
      <c r="P30" s="8"/>
    </row>
    <row r="31" spans="2:16" ht="12" customHeight="1" x14ac:dyDescent="0.2">
      <c r="B31" s="10"/>
      <c r="C31" s="10"/>
      <c r="D31" s="10"/>
      <c r="E31" s="10"/>
      <c r="F31" s="10"/>
      <c r="G31" s="10"/>
      <c r="H31" s="10"/>
      <c r="I31" s="10"/>
      <c r="J31" s="10"/>
      <c r="K31" s="8"/>
      <c r="L31" s="8"/>
      <c r="M31" s="8"/>
      <c r="P31" s="8"/>
    </row>
    <row r="32" spans="2:16" ht="12" customHeight="1" x14ac:dyDescent="0.2">
      <c r="B32" s="10"/>
      <c r="C32" s="10"/>
      <c r="D32" s="10"/>
      <c r="E32" s="10"/>
      <c r="F32" s="10"/>
      <c r="G32" s="10"/>
      <c r="H32" s="10"/>
      <c r="I32" s="10"/>
      <c r="J32" s="10"/>
      <c r="K32" s="8"/>
      <c r="L32" s="8"/>
      <c r="M32" s="8"/>
      <c r="P32" s="8"/>
    </row>
    <row r="33" spans="2:16" ht="12" customHeight="1" x14ac:dyDescent="0.2">
      <c r="B33" s="10"/>
      <c r="C33" s="10"/>
      <c r="D33" s="10"/>
      <c r="E33" s="10"/>
      <c r="F33" s="10"/>
      <c r="G33" s="10"/>
      <c r="H33" s="10"/>
      <c r="I33" s="10"/>
      <c r="J33" s="10"/>
      <c r="K33" s="8"/>
      <c r="L33" s="8"/>
      <c r="M33" s="8"/>
      <c r="P33" s="8"/>
    </row>
    <row r="34" spans="2:16" ht="12" customHeight="1" x14ac:dyDescent="0.2">
      <c r="B34" s="10"/>
      <c r="C34" s="10"/>
      <c r="D34" s="10"/>
      <c r="E34" s="10"/>
      <c r="F34" s="10"/>
      <c r="G34" s="10"/>
      <c r="H34" s="10"/>
      <c r="I34" s="10"/>
      <c r="J34" s="10"/>
      <c r="K34" s="8"/>
      <c r="L34" s="8"/>
      <c r="M34" s="8"/>
      <c r="P34" s="8"/>
    </row>
    <row r="35" spans="2:16" ht="12" customHeight="1" x14ac:dyDescent="0.2">
      <c r="B35" s="10"/>
      <c r="C35" s="10"/>
      <c r="D35" s="10"/>
      <c r="E35" s="10"/>
      <c r="F35" s="10"/>
      <c r="G35" s="10"/>
      <c r="H35" s="10"/>
      <c r="I35" s="10"/>
      <c r="J35" s="10"/>
      <c r="K35" s="8"/>
      <c r="L35" s="8"/>
      <c r="M35" s="8"/>
      <c r="P35" s="8"/>
    </row>
    <row r="36" spans="2:16" ht="12" customHeight="1" x14ac:dyDescent="0.2">
      <c r="B36" s="10"/>
      <c r="C36" s="10"/>
      <c r="D36" s="10"/>
      <c r="E36" s="10"/>
      <c r="F36" s="10"/>
      <c r="G36" s="10"/>
      <c r="H36" s="10"/>
      <c r="I36" s="10"/>
      <c r="J36" s="10"/>
      <c r="K36" s="8"/>
      <c r="L36" s="8"/>
      <c r="M36" s="8"/>
      <c r="P36" s="8"/>
    </row>
    <row r="37" spans="2:16" ht="12" customHeight="1" x14ac:dyDescent="0.2">
      <c r="B37" s="10"/>
      <c r="C37" s="10"/>
      <c r="D37" s="10"/>
      <c r="E37" s="10"/>
      <c r="F37" s="10"/>
      <c r="G37" s="10"/>
      <c r="H37" s="10"/>
      <c r="I37" s="10"/>
      <c r="J37" s="10"/>
      <c r="K37" s="8"/>
      <c r="L37" s="8"/>
      <c r="M37" s="8"/>
      <c r="P37" s="8"/>
    </row>
    <row r="38" spans="2:16" ht="12" customHeight="1" x14ac:dyDescent="0.2">
      <c r="B38" s="10"/>
      <c r="C38" s="10"/>
      <c r="D38" s="10"/>
      <c r="E38" s="10"/>
      <c r="F38" s="10"/>
      <c r="G38" s="10"/>
      <c r="H38" s="10"/>
      <c r="I38" s="10"/>
      <c r="J38" s="10"/>
      <c r="K38" s="8"/>
      <c r="L38" s="8"/>
      <c r="M38" s="8"/>
      <c r="P38" s="8"/>
    </row>
    <row r="39" spans="2:16" ht="12" customHeight="1" x14ac:dyDescent="0.2">
      <c r="B39" s="10"/>
      <c r="C39" s="10"/>
      <c r="D39" s="10"/>
      <c r="E39" s="10"/>
      <c r="F39" s="10"/>
      <c r="G39" s="10"/>
      <c r="H39" s="10"/>
      <c r="I39" s="10"/>
      <c r="J39" s="10"/>
      <c r="K39" s="8"/>
      <c r="L39" s="8"/>
      <c r="M39" s="8"/>
      <c r="P39" s="8"/>
    </row>
    <row r="40" spans="2:16" ht="12" customHeight="1" x14ac:dyDescent="0.2">
      <c r="B40" s="10"/>
      <c r="C40" s="10"/>
      <c r="D40" s="10"/>
      <c r="E40" s="10"/>
      <c r="F40" s="10"/>
      <c r="G40" s="10"/>
      <c r="H40" s="10"/>
      <c r="I40" s="10"/>
      <c r="J40" s="10"/>
      <c r="K40" s="8"/>
      <c r="L40" s="8"/>
      <c r="M40" s="8"/>
      <c r="P40" s="8"/>
    </row>
    <row r="41" spans="2:16" ht="12" customHeight="1" x14ac:dyDescent="0.2">
      <c r="B41" s="10"/>
      <c r="C41" s="10"/>
      <c r="D41" s="10"/>
      <c r="E41" s="10"/>
      <c r="F41" s="10"/>
      <c r="G41" s="10"/>
      <c r="H41" s="10"/>
      <c r="I41" s="10"/>
      <c r="J41" s="10"/>
      <c r="K41" s="8"/>
      <c r="L41" s="8"/>
      <c r="M41" s="8"/>
      <c r="P41" s="8"/>
    </row>
    <row r="42" spans="2:16" ht="12" customHeight="1" x14ac:dyDescent="0.2">
      <c r="B42" s="10"/>
      <c r="C42" s="10"/>
      <c r="D42" s="10"/>
      <c r="E42" s="10"/>
      <c r="F42" s="10"/>
      <c r="G42" s="10"/>
      <c r="H42" s="10"/>
      <c r="I42" s="10"/>
      <c r="J42" s="10"/>
      <c r="K42" s="8"/>
      <c r="L42" s="8"/>
      <c r="M42" s="8"/>
      <c r="P42" s="8"/>
    </row>
    <row r="43" spans="2:16" ht="12" customHeight="1" x14ac:dyDescent="0.2">
      <c r="B43" s="10"/>
      <c r="C43" s="10"/>
      <c r="D43" s="10"/>
      <c r="E43" s="10"/>
      <c r="F43" s="10"/>
      <c r="G43" s="10"/>
      <c r="H43" s="10"/>
      <c r="I43" s="10"/>
      <c r="J43" s="10"/>
      <c r="K43" s="8"/>
      <c r="L43" s="8"/>
      <c r="M43" s="8"/>
      <c r="P43" s="8"/>
    </row>
    <row r="44" spans="2:16" ht="12" customHeight="1" x14ac:dyDescent="0.2">
      <c r="B44" s="10"/>
      <c r="C44" s="10"/>
      <c r="D44" s="10"/>
      <c r="E44" s="10"/>
      <c r="F44" s="10"/>
      <c r="G44" s="10"/>
      <c r="H44" s="10"/>
      <c r="I44" s="10"/>
      <c r="J44" s="10"/>
      <c r="K44" s="8"/>
      <c r="L44" s="8"/>
      <c r="M44" s="8"/>
      <c r="P44" s="8"/>
    </row>
    <row r="45" spans="2:16" ht="12" customHeight="1" x14ac:dyDescent="0.2">
      <c r="B45" s="10"/>
      <c r="C45" s="10"/>
      <c r="D45" s="10"/>
      <c r="E45" s="10"/>
      <c r="F45" s="10"/>
      <c r="G45" s="10"/>
      <c r="H45" s="10"/>
      <c r="I45" s="10"/>
      <c r="J45" s="10"/>
      <c r="K45" s="8"/>
      <c r="L45" s="8"/>
      <c r="M45" s="8"/>
      <c r="P45" s="8"/>
    </row>
    <row r="46" spans="2:16" ht="12" customHeight="1" x14ac:dyDescent="0.2">
      <c r="B46" s="10"/>
      <c r="C46" s="10"/>
      <c r="D46" s="10"/>
      <c r="E46" s="10"/>
      <c r="F46" s="10"/>
      <c r="G46" s="10"/>
      <c r="H46" s="10"/>
      <c r="I46" s="10"/>
      <c r="J46" s="10"/>
      <c r="K46" s="8"/>
      <c r="L46" s="8"/>
      <c r="M46" s="8"/>
      <c r="P46" s="8"/>
    </row>
    <row r="47" spans="2:16" ht="12" customHeight="1" x14ac:dyDescent="0.2">
      <c r="B47" s="10"/>
      <c r="C47" s="10"/>
      <c r="D47" s="10"/>
      <c r="E47" s="10"/>
      <c r="F47" s="10"/>
      <c r="G47" s="10"/>
      <c r="H47" s="10"/>
      <c r="I47" s="10"/>
      <c r="J47" s="10"/>
      <c r="K47" s="8"/>
      <c r="L47" s="8"/>
      <c r="M47" s="8"/>
      <c r="P47" s="8"/>
    </row>
    <row r="48" spans="2:16" ht="12" customHeight="1" x14ac:dyDescent="0.2">
      <c r="B48" s="10"/>
      <c r="C48" s="10"/>
      <c r="D48" s="10"/>
      <c r="E48" s="10"/>
      <c r="F48" s="10"/>
      <c r="G48" s="10"/>
      <c r="H48" s="10"/>
      <c r="I48" s="10"/>
      <c r="J48" s="10"/>
      <c r="K48" s="8"/>
      <c r="L48" s="8"/>
      <c r="M48" s="8"/>
      <c r="P48" s="8"/>
    </row>
    <row r="49" spans="2:16" ht="12" customHeight="1" x14ac:dyDescent="0.2">
      <c r="B49" s="10"/>
      <c r="C49" s="10"/>
      <c r="D49" s="10"/>
      <c r="E49" s="10"/>
      <c r="F49" s="10"/>
      <c r="G49" s="10"/>
      <c r="H49" s="10"/>
      <c r="I49" s="10"/>
      <c r="J49" s="10"/>
      <c r="K49" s="8"/>
      <c r="L49" s="8"/>
      <c r="M49" s="8"/>
      <c r="P49" s="8"/>
    </row>
    <row r="50" spans="2:16" ht="12" customHeight="1" x14ac:dyDescent="0.2">
      <c r="B50" s="10"/>
      <c r="C50" s="10"/>
      <c r="D50" s="10"/>
      <c r="E50" s="10"/>
      <c r="F50" s="10"/>
      <c r="G50" s="10"/>
      <c r="H50" s="10"/>
      <c r="I50" s="10"/>
      <c r="J50" s="10"/>
      <c r="K50" s="8"/>
      <c r="L50" s="8"/>
      <c r="M50" s="8"/>
      <c r="P50" s="8"/>
    </row>
    <row r="51" spans="2:16" ht="12" customHeight="1" x14ac:dyDescent="0.2">
      <c r="B51" s="10"/>
      <c r="C51" s="10"/>
      <c r="D51" s="10"/>
      <c r="E51" s="10"/>
      <c r="F51" s="10"/>
      <c r="G51" s="10"/>
      <c r="H51" s="10"/>
      <c r="I51" s="10"/>
      <c r="J51" s="10"/>
      <c r="K51" s="8"/>
      <c r="L51" s="8"/>
      <c r="M51" s="8"/>
      <c r="P51" s="8"/>
    </row>
    <row r="52" spans="2:16" ht="12" customHeight="1" x14ac:dyDescent="0.2">
      <c r="B52" s="10"/>
      <c r="C52" s="10"/>
      <c r="D52" s="10"/>
      <c r="E52" s="10"/>
      <c r="F52" s="10"/>
      <c r="G52" s="10"/>
      <c r="H52" s="10"/>
      <c r="I52" s="10"/>
      <c r="J52" s="10"/>
      <c r="K52" s="8"/>
      <c r="L52" s="8"/>
      <c r="M52" s="8"/>
      <c r="P52" s="8"/>
    </row>
    <row r="53" spans="2:16" ht="12" customHeight="1" x14ac:dyDescent="0.2">
      <c r="B53" s="10"/>
      <c r="C53" s="10"/>
      <c r="D53" s="10"/>
      <c r="E53" s="10"/>
      <c r="F53" s="10"/>
      <c r="G53" s="10"/>
      <c r="H53" s="10"/>
      <c r="I53" s="10"/>
      <c r="J53" s="10"/>
      <c r="K53" s="8"/>
      <c r="L53" s="8"/>
      <c r="M53" s="8"/>
      <c r="P53" s="8"/>
    </row>
    <row r="54" spans="2:16" s="20" customFormat="1" ht="10.5" x14ac:dyDescent="0.15">
      <c r="B54" s="442" t="s">
        <v>355</v>
      </c>
      <c r="C54" s="527"/>
      <c r="D54" s="527"/>
      <c r="E54" s="527"/>
      <c r="F54" s="527"/>
      <c r="G54" s="527"/>
      <c r="H54" s="527"/>
      <c r="I54" s="527"/>
      <c r="J54" s="527"/>
    </row>
    <row r="55" spans="2:16" ht="12" customHeight="1" x14ac:dyDescent="0.2">
      <c r="B55" s="10"/>
      <c r="C55" s="10"/>
      <c r="D55" s="10"/>
      <c r="E55" s="10"/>
      <c r="F55" s="10"/>
      <c r="G55" s="10"/>
      <c r="H55" s="10"/>
      <c r="I55" s="10"/>
      <c r="J55" s="10"/>
      <c r="K55" s="8"/>
      <c r="L55" s="8"/>
      <c r="M55" s="8"/>
      <c r="P55" s="8"/>
    </row>
    <row r="56" spans="2:16" s="20" customFormat="1" ht="10.5" x14ac:dyDescent="0.15">
      <c r="B56" s="527"/>
      <c r="C56" s="527"/>
      <c r="D56" s="527"/>
      <c r="E56" s="527"/>
      <c r="F56" s="527"/>
      <c r="G56" s="527"/>
      <c r="H56" s="527"/>
      <c r="I56" s="372" t="s">
        <v>107</v>
      </c>
      <c r="J56" s="372"/>
    </row>
    <row r="57" spans="2:16" s="20" customFormat="1" ht="10.5" x14ac:dyDescent="0.15">
      <c r="B57" s="582"/>
      <c r="C57" s="582" t="s">
        <v>104</v>
      </c>
      <c r="D57" s="582" t="s">
        <v>105</v>
      </c>
      <c r="E57" s="582" t="s">
        <v>106</v>
      </c>
      <c r="F57" s="582" t="s">
        <v>105</v>
      </c>
      <c r="G57" s="372"/>
      <c r="H57" s="372"/>
      <c r="I57" s="227" t="s">
        <v>108</v>
      </c>
      <c r="J57" s="373">
        <v>8.44</v>
      </c>
      <c r="K57" s="236">
        <f>J57/J$61</f>
        <v>1.6018219776048587E-2</v>
      </c>
    </row>
    <row r="58" spans="2:16" s="20" customFormat="1" ht="10.5" x14ac:dyDescent="0.15">
      <c r="B58" s="227" t="s">
        <v>107</v>
      </c>
      <c r="C58" s="373">
        <v>526.90062772453541</v>
      </c>
      <c r="D58" s="236">
        <f>C58/C$67</f>
        <v>0.59362020335635857</v>
      </c>
      <c r="E58" s="373">
        <v>379.01314274811904</v>
      </c>
      <c r="F58" s="236">
        <f>E58/E$67</f>
        <v>0.14897852418442958</v>
      </c>
      <c r="G58" s="436"/>
      <c r="H58" s="374">
        <v>1</v>
      </c>
      <c r="I58" s="227" t="s">
        <v>110</v>
      </c>
      <c r="J58" s="373">
        <v>377.38</v>
      </c>
      <c r="K58" s="236">
        <f t="shared" ref="K58:K60" si="0">J58/J$61</f>
        <v>0.71622698804327201</v>
      </c>
    </row>
    <row r="59" spans="2:16" s="20" customFormat="1" ht="10.5" x14ac:dyDescent="0.15">
      <c r="B59" s="227" t="s">
        <v>109</v>
      </c>
      <c r="C59" s="373">
        <v>53.50563362305423</v>
      </c>
      <c r="D59" s="236">
        <f t="shared" ref="D59:D67" si="1">C59/C$67</f>
        <v>6.0280864058172103E-2</v>
      </c>
      <c r="E59" s="373">
        <v>459.25865388343709</v>
      </c>
      <c r="F59" s="236">
        <f t="shared" ref="F59:F67" si="2">E59/E$67</f>
        <v>0.18052059086497668</v>
      </c>
      <c r="G59" s="436"/>
      <c r="H59" s="374">
        <v>1</v>
      </c>
      <c r="I59" s="227" t="s">
        <v>112</v>
      </c>
      <c r="J59" s="373">
        <v>28.85</v>
      </c>
      <c r="K59" s="236">
        <f t="shared" si="0"/>
        <v>5.475422281267793E-2</v>
      </c>
    </row>
    <row r="60" spans="2:16" s="20" customFormat="1" ht="10.5" x14ac:dyDescent="0.15">
      <c r="B60" s="227" t="s">
        <v>111</v>
      </c>
      <c r="C60" s="373">
        <v>30.412269022203493</v>
      </c>
      <c r="D60" s="236">
        <f t="shared" si="1"/>
        <v>3.4263267818551615E-2</v>
      </c>
      <c r="E60" s="373">
        <v>235.61228969468195</v>
      </c>
      <c r="F60" s="236">
        <f t="shared" si="2"/>
        <v>9.2612015889262198E-2</v>
      </c>
      <c r="G60" s="436"/>
      <c r="H60" s="374">
        <v>1</v>
      </c>
      <c r="I60" s="227" t="s">
        <v>114</v>
      </c>
      <c r="J60" s="373">
        <v>112.23</v>
      </c>
      <c r="K60" s="236">
        <f t="shared" si="0"/>
        <v>0.21300056936800155</v>
      </c>
    </row>
    <row r="61" spans="2:16" s="20" customFormat="1" ht="10.5" x14ac:dyDescent="0.15">
      <c r="B61" s="227" t="s">
        <v>113</v>
      </c>
      <c r="C61" s="373">
        <v>11.22309529897629</v>
      </c>
      <c r="D61" s="236">
        <f t="shared" si="1"/>
        <v>1.2644236433039772E-2</v>
      </c>
      <c r="E61" s="373">
        <v>131.15643664124488</v>
      </c>
      <c r="F61" s="236">
        <f t="shared" si="2"/>
        <v>5.1553601087355107E-2</v>
      </c>
      <c r="G61" s="436"/>
      <c r="H61" s="374">
        <v>1</v>
      </c>
      <c r="I61" s="227" t="s">
        <v>116</v>
      </c>
      <c r="J61" s="373">
        <v>526.9</v>
      </c>
      <c r="K61" s="236">
        <f>SUM(K57:K60)</f>
        <v>1</v>
      </c>
    </row>
    <row r="62" spans="2:16" s="20" customFormat="1" ht="10.5" x14ac:dyDescent="0.15">
      <c r="B62" s="227" t="s">
        <v>115</v>
      </c>
      <c r="C62" s="373">
        <v>10.113894505726162</v>
      </c>
      <c r="D62" s="236">
        <f t="shared" si="1"/>
        <v>1.1394581439657584E-2</v>
      </c>
      <c r="E62" s="373">
        <v>96.296889313098532</v>
      </c>
      <c r="F62" s="236">
        <f t="shared" si="2"/>
        <v>3.7851374623572957E-2</v>
      </c>
      <c r="G62" s="436"/>
      <c r="H62" s="374">
        <v>1</v>
      </c>
    </row>
    <row r="63" spans="2:16" s="20" customFormat="1" ht="10.5" x14ac:dyDescent="0.15">
      <c r="B63" s="227" t="s">
        <v>117</v>
      </c>
      <c r="C63" s="373">
        <v>32.82225983662876</v>
      </c>
      <c r="D63" s="236">
        <f t="shared" si="1"/>
        <v>3.6978427304172903E-2</v>
      </c>
      <c r="E63" s="373">
        <v>140.76215458028389</v>
      </c>
      <c r="F63" s="236">
        <f t="shared" si="2"/>
        <v>5.532931628264838E-2</v>
      </c>
      <c r="G63" s="436"/>
      <c r="H63" s="374">
        <v>1</v>
      </c>
      <c r="I63" s="2"/>
      <c r="J63" s="2"/>
    </row>
    <row r="64" spans="2:16" s="20" customFormat="1" ht="10.5" x14ac:dyDescent="0.15">
      <c r="B64" s="227" t="s">
        <v>118</v>
      </c>
      <c r="C64" s="373">
        <v>113.37040471373803</v>
      </c>
      <c r="D64" s="236">
        <f t="shared" si="1"/>
        <v>0.12772610082359942</v>
      </c>
      <c r="E64" s="373">
        <v>415.51718015355698</v>
      </c>
      <c r="F64" s="236">
        <f t="shared" si="2"/>
        <v>0.16332714961731992</v>
      </c>
      <c r="G64" s="436"/>
      <c r="H64" s="374">
        <v>1</v>
      </c>
      <c r="I64" s="2"/>
      <c r="J64" s="2"/>
    </row>
    <row r="65" spans="2:16" s="20" customFormat="1" ht="10.5" x14ac:dyDescent="0.15">
      <c r="B65" s="227" t="s">
        <v>119</v>
      </c>
      <c r="C65" s="373">
        <v>6.0602697885756953</v>
      </c>
      <c r="D65" s="236">
        <f t="shared" si="1"/>
        <v>6.8276604638426788E-3</v>
      </c>
      <c r="E65" s="373">
        <v>359.76017254344009</v>
      </c>
      <c r="F65" s="236">
        <f t="shared" si="2"/>
        <v>0.14141076791491666</v>
      </c>
      <c r="G65" s="436"/>
      <c r="H65" s="374">
        <v>1</v>
      </c>
      <c r="I65" s="2"/>
      <c r="J65" s="2"/>
    </row>
    <row r="66" spans="2:16" s="20" customFormat="1" ht="10.5" x14ac:dyDescent="0.15">
      <c r="B66" s="227" t="s">
        <v>120</v>
      </c>
      <c r="C66" s="373">
        <v>103.19716393656188</v>
      </c>
      <c r="D66" s="236">
        <f t="shared" si="1"/>
        <v>0.11626465830260527</v>
      </c>
      <c r="E66" s="373">
        <v>326.70213360093794</v>
      </c>
      <c r="F66" s="236">
        <f t="shared" si="2"/>
        <v>0.12841665953551851</v>
      </c>
      <c r="G66" s="436"/>
      <c r="H66" s="374">
        <v>1</v>
      </c>
      <c r="I66" s="2"/>
      <c r="J66" s="2"/>
    </row>
    <row r="67" spans="2:16" s="20" customFormat="1" ht="10.5" x14ac:dyDescent="0.15">
      <c r="B67" s="227" t="s">
        <v>68</v>
      </c>
      <c r="C67" s="373">
        <v>887.60561845000007</v>
      </c>
      <c r="D67" s="236">
        <f t="shared" si="1"/>
        <v>1</v>
      </c>
      <c r="E67" s="373">
        <v>2544.0790531588004</v>
      </c>
      <c r="F67" s="236">
        <f t="shared" si="2"/>
        <v>1</v>
      </c>
      <c r="G67" s="436"/>
      <c r="H67" s="374"/>
      <c r="I67" s="2"/>
      <c r="J67" s="2"/>
    </row>
    <row r="68" spans="2:16" ht="12" customHeight="1" x14ac:dyDescent="0.25">
      <c r="B68" s="2"/>
      <c r="C68" s="375"/>
      <c r="D68" s="2"/>
      <c r="E68" s="2"/>
      <c r="F68" s="2"/>
      <c r="G68" s="2"/>
      <c r="H68" s="2"/>
      <c r="I68" s="2"/>
      <c r="J68" s="2"/>
      <c r="K68"/>
      <c r="L68" s="8"/>
      <c r="M68" s="8"/>
      <c r="P68" s="8"/>
    </row>
    <row r="69" spans="2:16" s="20" customFormat="1" ht="10.5" x14ac:dyDescent="0.15">
      <c r="B69" s="528" t="s">
        <v>121</v>
      </c>
      <c r="C69" s="528"/>
      <c r="D69" s="528"/>
      <c r="E69" s="528"/>
      <c r="F69" s="528"/>
      <c r="G69" s="528"/>
      <c r="H69" s="528"/>
      <c r="I69" s="528"/>
      <c r="J69" s="528"/>
      <c r="K69" s="28"/>
    </row>
    <row r="70" spans="2:16" ht="12" customHeight="1" x14ac:dyDescent="0.25">
      <c r="B70" s="376"/>
      <c r="C70" s="817">
        <v>2024</v>
      </c>
      <c r="D70" s="818"/>
      <c r="E70" s="818"/>
      <c r="F70" s="818"/>
      <c r="G70" s="811">
        <v>2025</v>
      </c>
      <c r="H70" s="812"/>
      <c r="I70" s="815"/>
      <c r="J70" s="28"/>
      <c r="K70" s="369"/>
      <c r="L70" s="8"/>
      <c r="M70" s="8"/>
      <c r="P70" s="8"/>
    </row>
    <row r="71" spans="2:16" s="20" customFormat="1" ht="10.5" x14ac:dyDescent="0.15">
      <c r="B71" s="529"/>
      <c r="C71" s="432" t="s">
        <v>187</v>
      </c>
      <c r="D71" s="432" t="s">
        <v>0</v>
      </c>
      <c r="E71" s="432" t="s">
        <v>188</v>
      </c>
      <c r="F71" s="433" t="s">
        <v>189</v>
      </c>
      <c r="G71" s="432" t="s">
        <v>175</v>
      </c>
      <c r="H71" s="218" t="s">
        <v>172</v>
      </c>
      <c r="I71" s="218" t="s">
        <v>188</v>
      </c>
      <c r="J71" s="530"/>
      <c r="K71" s="531"/>
    </row>
    <row r="72" spans="2:16" s="20" customFormat="1" ht="10.5" x14ac:dyDescent="0.15">
      <c r="B72" s="227" t="s">
        <v>122</v>
      </c>
      <c r="C72" s="378">
        <v>488.01428182609806</v>
      </c>
      <c r="D72" s="378">
        <v>405.10189318170922</v>
      </c>
      <c r="E72" s="378">
        <v>454.6919884219385</v>
      </c>
      <c r="F72" s="378">
        <v>527.49266386969066</v>
      </c>
      <c r="G72" s="378">
        <v>390.9470946080462</v>
      </c>
      <c r="H72" s="378">
        <v>374.77</v>
      </c>
      <c r="I72" s="378">
        <v>630.04999999999995</v>
      </c>
      <c r="K72" s="532"/>
    </row>
    <row r="73" spans="2:16" s="20" customFormat="1" ht="10.5" x14ac:dyDescent="0.15">
      <c r="B73" s="227" t="s">
        <v>123</v>
      </c>
      <c r="C73" s="378">
        <v>66.628533600184767</v>
      </c>
      <c r="D73" s="378">
        <v>74.884843951958402</v>
      </c>
      <c r="E73" s="378">
        <v>52.931565651391196</v>
      </c>
      <c r="F73" s="378">
        <v>48.523445583087948</v>
      </c>
      <c r="G73" s="378">
        <v>51.55</v>
      </c>
      <c r="H73" s="378">
        <v>56.73</v>
      </c>
      <c r="I73" s="378">
        <v>57.19</v>
      </c>
      <c r="K73" s="532"/>
    </row>
    <row r="74" spans="2:16" s="20" customFormat="1" ht="10.5" x14ac:dyDescent="0.15">
      <c r="B74" s="227" t="s">
        <v>124</v>
      </c>
      <c r="C74" s="378">
        <v>242.23328215371717</v>
      </c>
      <c r="D74" s="378">
        <v>227.63847221633239</v>
      </c>
      <c r="E74" s="378">
        <v>193.96373194667035</v>
      </c>
      <c r="F74" s="378">
        <v>232.35228569722148</v>
      </c>
      <c r="G74" s="378">
        <v>248.96</v>
      </c>
      <c r="H74" s="378">
        <v>204.34</v>
      </c>
      <c r="I74" s="378">
        <v>200.37</v>
      </c>
      <c r="K74" s="532"/>
    </row>
    <row r="75" spans="2:16" s="672" customFormat="1" ht="10.5" x14ac:dyDescent="0.15">
      <c r="B75" s="673" t="s">
        <v>68</v>
      </c>
      <c r="C75" s="674">
        <v>796.88</v>
      </c>
      <c r="D75" s="674">
        <v>707.62999999999988</v>
      </c>
      <c r="E75" s="674">
        <v>701.59</v>
      </c>
      <c r="F75" s="674">
        <v>808.37</v>
      </c>
      <c r="G75" s="674">
        <v>691.1</v>
      </c>
      <c r="H75" s="674">
        <v>635.84</v>
      </c>
      <c r="I75" s="674">
        <v>887.61</v>
      </c>
    </row>
    <row r="76" spans="2:16" ht="12" customHeight="1" x14ac:dyDescent="0.25">
      <c r="B76" s="2"/>
      <c r="C76" s="2"/>
      <c r="D76" s="2"/>
      <c r="E76" s="2"/>
      <c r="F76" s="2"/>
      <c r="G76" s="2"/>
      <c r="H76" s="2"/>
      <c r="I76" s="2"/>
      <c r="J76" s="2"/>
      <c r="K76"/>
      <c r="L76" s="8"/>
      <c r="M76" s="8"/>
      <c r="P76" s="8"/>
    </row>
    <row r="77" spans="2:16" s="20" customFormat="1" ht="10.5" x14ac:dyDescent="0.15">
      <c r="B77" s="528" t="s">
        <v>125</v>
      </c>
      <c r="C77" s="528"/>
      <c r="D77" s="528"/>
      <c r="E77" s="528"/>
      <c r="F77" s="528"/>
      <c r="G77" s="528"/>
      <c r="H77" s="528"/>
      <c r="I77" s="528"/>
      <c r="J77" s="528"/>
      <c r="K77" s="28"/>
    </row>
    <row r="78" spans="2:16" ht="12" customHeight="1" x14ac:dyDescent="0.25">
      <c r="B78" s="377"/>
      <c r="C78" s="817">
        <v>2024</v>
      </c>
      <c r="D78" s="818"/>
      <c r="E78" s="818"/>
      <c r="F78" s="818"/>
      <c r="G78" s="811">
        <v>2025</v>
      </c>
      <c r="H78" s="812"/>
      <c r="I78" s="815"/>
      <c r="J78" s="20"/>
      <c r="K78"/>
      <c r="L78" s="8"/>
      <c r="M78" s="8"/>
      <c r="P78" s="8"/>
    </row>
    <row r="79" spans="2:16" s="20" customFormat="1" ht="10.5" x14ac:dyDescent="0.15">
      <c r="B79" s="529"/>
      <c r="C79" s="432" t="s">
        <v>187</v>
      </c>
      <c r="D79" s="432" t="s">
        <v>0</v>
      </c>
      <c r="E79" s="432" t="s">
        <v>188</v>
      </c>
      <c r="F79" s="433" t="s">
        <v>189</v>
      </c>
      <c r="G79" s="432" t="s">
        <v>175</v>
      </c>
      <c r="H79" s="218" t="s">
        <v>172</v>
      </c>
      <c r="I79" s="218" t="s">
        <v>188</v>
      </c>
      <c r="J79" s="530"/>
      <c r="K79" s="531"/>
    </row>
    <row r="80" spans="2:16" s="20" customFormat="1" ht="10.5" x14ac:dyDescent="0.15">
      <c r="B80" s="227" t="s">
        <v>122</v>
      </c>
      <c r="C80" s="373">
        <v>1233.8</v>
      </c>
      <c r="D80" s="373">
        <v>1310.5999999999999</v>
      </c>
      <c r="E80" s="373">
        <v>1426.4</v>
      </c>
      <c r="F80" s="373">
        <v>1515.5</v>
      </c>
      <c r="G80" s="373">
        <v>1502.9</v>
      </c>
      <c r="H80" s="373">
        <v>1471.3</v>
      </c>
      <c r="I80" s="373">
        <v>1553.3</v>
      </c>
      <c r="K80" s="532"/>
    </row>
    <row r="81" spans="1:24" s="28" customFormat="1" ht="10.5" x14ac:dyDescent="0.15">
      <c r="B81" s="227" t="s">
        <v>123</v>
      </c>
      <c r="C81" s="373">
        <v>75.39</v>
      </c>
      <c r="D81" s="373">
        <v>72.599999999999994</v>
      </c>
      <c r="E81" s="373">
        <v>87.346694767662257</v>
      </c>
      <c r="F81" s="373">
        <v>81.78</v>
      </c>
      <c r="G81" s="373">
        <v>66.69</v>
      </c>
      <c r="H81" s="373">
        <v>58.47</v>
      </c>
      <c r="I81" s="373">
        <v>71.7</v>
      </c>
      <c r="J81" s="20"/>
      <c r="K81" s="532"/>
    </row>
    <row r="82" spans="1:24" s="28" customFormat="1" ht="10.5" x14ac:dyDescent="0.15">
      <c r="B82" s="227" t="s">
        <v>124</v>
      </c>
      <c r="C82" s="373">
        <v>572.66</v>
      </c>
      <c r="D82" s="373">
        <v>698.23</v>
      </c>
      <c r="E82" s="373">
        <v>782.46</v>
      </c>
      <c r="F82" s="373">
        <v>776.5</v>
      </c>
      <c r="G82" s="373">
        <v>746.43</v>
      </c>
      <c r="H82" s="373">
        <v>835.12</v>
      </c>
      <c r="I82" s="373">
        <v>919.05</v>
      </c>
      <c r="J82" s="20"/>
      <c r="K82" s="532"/>
    </row>
    <row r="83" spans="1:24" s="28" customFormat="1" ht="10.5" x14ac:dyDescent="0.15">
      <c r="B83" s="423" t="s">
        <v>68</v>
      </c>
      <c r="C83" s="533">
        <v>1881.91</v>
      </c>
      <c r="D83" s="533">
        <v>2081.4400000000005</v>
      </c>
      <c r="E83" s="533">
        <v>2296.2600000000007</v>
      </c>
      <c r="F83" s="533">
        <v>2373.8299999999995</v>
      </c>
      <c r="G83" s="533">
        <v>2316.1</v>
      </c>
      <c r="H83" s="533">
        <v>2364.9499999999998</v>
      </c>
      <c r="I83" s="533">
        <v>2544.08</v>
      </c>
    </row>
    <row r="84" spans="1:24" s="133" customFormat="1" x14ac:dyDescent="0.2">
      <c r="A84" s="8"/>
      <c r="N84" s="8"/>
      <c r="O84" s="8"/>
      <c r="P84" s="134"/>
      <c r="Q84" s="8"/>
      <c r="R84" s="8"/>
      <c r="S84" s="8"/>
      <c r="T84" s="8"/>
      <c r="U84" s="8"/>
      <c r="V84" s="8"/>
      <c r="W84" s="8"/>
      <c r="X84" s="8"/>
    </row>
    <row r="120" spans="1:24" s="133" customFormat="1" x14ac:dyDescent="0.2">
      <c r="A120" s="8"/>
      <c r="B120" s="126"/>
      <c r="N120" s="8"/>
      <c r="O120" s="8"/>
      <c r="P120" s="134"/>
      <c r="Q120" s="8"/>
      <c r="R120" s="8"/>
      <c r="S120" s="8"/>
      <c r="T120" s="8"/>
      <c r="U120" s="8"/>
      <c r="V120" s="8"/>
      <c r="W120" s="8"/>
      <c r="X120" s="8"/>
    </row>
    <row r="121" spans="1:24" s="133" customFormat="1" x14ac:dyDescent="0.2">
      <c r="A121" s="8"/>
      <c r="B121" s="237"/>
      <c r="N121" s="8"/>
      <c r="O121" s="8"/>
      <c r="P121" s="134"/>
      <c r="Q121" s="8"/>
      <c r="R121" s="8"/>
      <c r="S121" s="8"/>
      <c r="T121" s="8"/>
      <c r="U121" s="8"/>
      <c r="V121" s="8"/>
      <c r="W121" s="8"/>
      <c r="X121" s="8"/>
    </row>
  </sheetData>
  <mergeCells count="7">
    <mergeCell ref="G70:I70"/>
    <mergeCell ref="G78:I78"/>
    <mergeCell ref="B1:K1"/>
    <mergeCell ref="B3:K3"/>
    <mergeCell ref="C70:F70"/>
    <mergeCell ref="C78:F78"/>
    <mergeCell ref="B5:K5"/>
  </mergeCells>
  <hyperlinks>
    <hyperlink ref="B1:C1" location="Cuprins_ro!B4" display="I. Balanța de plăți a Republicii Moldova în trimestrul I 2023 (date provizorii)" xr:uid="{D90ABFB8-860E-4CE1-9D21-DBE6BA249B56}"/>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47"/>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4.28515625" collapsed="false"/>
    <col min="3" max="7" style="8" width="9.140625" collapsed="false"/>
    <col min="8" max="8" customWidth="true" style="8" width="9.5703125" collapsed="false"/>
    <col min="9" max="9" customWidth="true" style="8" width="30.7109375" collapsed="false"/>
    <col min="10" max="10" style="8" width="9.140625" collapsed="false"/>
    <col min="11" max="11" customWidth="true" style="8" width="8.42578125" collapsed="false"/>
    <col min="12" max="16384" style="8" width="9.140625" collapsed="false"/>
  </cols>
  <sheetData>
    <row r="1" spans="2:19" s="594" customFormat="1" x14ac:dyDescent="0.2">
      <c r="B1" s="768" t="s">
        <v>184</v>
      </c>
      <c r="C1" s="769"/>
      <c r="D1" s="769"/>
      <c r="E1" s="769"/>
      <c r="F1" s="769"/>
      <c r="G1" s="769"/>
      <c r="H1" s="769"/>
      <c r="I1" s="181"/>
    </row>
    <row r="2" spans="2:19" ht="11.25" customHeight="1" x14ac:dyDescent="0.2"/>
    <row r="3" spans="2:19" s="594" customFormat="1" x14ac:dyDescent="0.2">
      <c r="B3" s="809" t="s">
        <v>66</v>
      </c>
      <c r="C3" s="809"/>
      <c r="D3" s="809"/>
      <c r="E3" s="809"/>
      <c r="F3" s="809"/>
      <c r="G3" s="809"/>
      <c r="H3" s="809"/>
    </row>
    <row r="4" spans="2:19" ht="5.0999999999999996" customHeight="1" thickBot="1" x14ac:dyDescent="0.25">
      <c r="B4" s="118"/>
    </row>
    <row r="5" spans="2:19" s="20" customFormat="1" ht="12.75" thickBot="1" x14ac:dyDescent="0.2">
      <c r="B5" s="602"/>
      <c r="C5" s="821" t="s">
        <v>104</v>
      </c>
      <c r="D5" s="822"/>
      <c r="E5" s="821" t="s">
        <v>106</v>
      </c>
      <c r="F5" s="822"/>
      <c r="G5" s="821" t="s">
        <v>93</v>
      </c>
      <c r="H5" s="822"/>
    </row>
    <row r="6" spans="2:19" s="20" customFormat="1" ht="12.75" thickBot="1" x14ac:dyDescent="0.2">
      <c r="B6" s="602"/>
      <c r="C6" s="821" t="s">
        <v>437</v>
      </c>
      <c r="D6" s="822"/>
      <c r="E6" s="821" t="s">
        <v>437</v>
      </c>
      <c r="F6" s="822"/>
      <c r="G6" s="821" t="s">
        <v>437</v>
      </c>
      <c r="H6" s="822"/>
    </row>
    <row r="7" spans="2:19" ht="15" customHeight="1" thickBot="1" x14ac:dyDescent="0.25">
      <c r="B7" s="62"/>
      <c r="C7" s="50">
        <v>2024</v>
      </c>
      <c r="D7" s="48">
        <v>2025</v>
      </c>
      <c r="E7" s="50">
        <v>2024</v>
      </c>
      <c r="F7" s="48">
        <v>2025</v>
      </c>
      <c r="G7" s="50">
        <v>2024</v>
      </c>
      <c r="H7" s="48">
        <v>2025</v>
      </c>
    </row>
    <row r="8" spans="2:19" s="67" customFormat="1" ht="13.5" thickTop="1" thickBot="1" x14ac:dyDescent="0.25">
      <c r="B8" s="64" t="s">
        <v>107</v>
      </c>
      <c r="C8" s="355">
        <v>-8.4</v>
      </c>
      <c r="D8" s="356">
        <v>23.4</v>
      </c>
      <c r="E8" s="357">
        <v>1.7</v>
      </c>
      <c r="F8" s="356">
        <v>3</v>
      </c>
      <c r="G8" s="357">
        <v>8.1</v>
      </c>
      <c r="H8" s="357">
        <v>-6</v>
      </c>
    </row>
    <row r="9" spans="2:19" s="67" customFormat="1" ht="13.5" thickTop="1" thickBot="1" x14ac:dyDescent="0.25">
      <c r="B9" s="64" t="s">
        <v>438</v>
      </c>
      <c r="C9" s="349">
        <v>-5.6</v>
      </c>
      <c r="D9" s="350">
        <v>-2.5</v>
      </c>
      <c r="E9" s="58">
        <v>-5.7</v>
      </c>
      <c r="F9" s="350">
        <v>1.2</v>
      </c>
      <c r="G9" s="58">
        <v>-5.8</v>
      </c>
      <c r="H9" s="58">
        <v>2.8</v>
      </c>
    </row>
    <row r="10" spans="2:19" s="67" customFormat="1" ht="13.5" thickTop="1" thickBot="1" x14ac:dyDescent="0.25">
      <c r="B10" s="64" t="s">
        <v>111</v>
      </c>
      <c r="C10" s="349">
        <v>0.1</v>
      </c>
      <c r="D10" s="350">
        <v>1.1000000000000001</v>
      </c>
      <c r="E10" s="58">
        <v>1.1000000000000001</v>
      </c>
      <c r="F10" s="350">
        <v>1.1000000000000001</v>
      </c>
      <c r="G10" s="58">
        <v>1.8</v>
      </c>
      <c r="H10" s="58">
        <v>1.1000000000000001</v>
      </c>
    </row>
    <row r="11" spans="2:19" s="67" customFormat="1" ht="13.5" thickTop="1" thickBot="1" x14ac:dyDescent="0.25">
      <c r="B11" s="64" t="s">
        <v>439</v>
      </c>
      <c r="C11" s="349">
        <v>-0.7</v>
      </c>
      <c r="D11" s="350">
        <v>-0.2</v>
      </c>
      <c r="E11" s="58">
        <v>0.7</v>
      </c>
      <c r="F11" s="350">
        <v>0.6</v>
      </c>
      <c r="G11" s="58">
        <v>1.6</v>
      </c>
      <c r="H11" s="58">
        <v>1</v>
      </c>
    </row>
    <row r="12" spans="2:19" s="67" customFormat="1" ht="13.5" thickTop="1" thickBot="1" x14ac:dyDescent="0.25">
      <c r="B12" s="64" t="s">
        <v>440</v>
      </c>
      <c r="C12" s="349">
        <v>-0.5</v>
      </c>
      <c r="D12" s="350">
        <v>-0.1</v>
      </c>
      <c r="E12" s="58">
        <v>0.5</v>
      </c>
      <c r="F12" s="350">
        <v>0.1</v>
      </c>
      <c r="G12" s="58">
        <v>1.1000000000000001</v>
      </c>
      <c r="H12" s="58">
        <v>0.2</v>
      </c>
    </row>
    <row r="13" spans="2:19" s="67" customFormat="1" ht="13.5" thickTop="1" thickBot="1" x14ac:dyDescent="0.25">
      <c r="B13" s="64" t="s">
        <v>441</v>
      </c>
      <c r="C13" s="349">
        <v>0.7</v>
      </c>
      <c r="D13" s="350">
        <v>1.4</v>
      </c>
      <c r="E13" s="58">
        <v>1.7</v>
      </c>
      <c r="F13" s="350">
        <v>0.1</v>
      </c>
      <c r="G13" s="58">
        <v>2.2999999999999998</v>
      </c>
      <c r="H13" s="58">
        <v>-0.4</v>
      </c>
    </row>
    <row r="14" spans="2:19" s="67" customFormat="1" ht="25.5" thickTop="1" thickBot="1" x14ac:dyDescent="0.25">
      <c r="B14" s="64" t="s">
        <v>442</v>
      </c>
      <c r="C14" s="349">
        <v>-1</v>
      </c>
      <c r="D14" s="350">
        <v>3</v>
      </c>
      <c r="E14" s="58">
        <v>3.6</v>
      </c>
      <c r="F14" s="350">
        <v>1</v>
      </c>
      <c r="G14" s="58">
        <v>6.6</v>
      </c>
      <c r="H14" s="58">
        <v>0.1</v>
      </c>
    </row>
    <row r="15" spans="2:19" s="67" customFormat="1" ht="13.5" thickTop="1" thickBot="1" x14ac:dyDescent="0.25">
      <c r="B15" s="64" t="s">
        <v>443</v>
      </c>
      <c r="C15" s="349">
        <v>0.9</v>
      </c>
      <c r="D15" s="350">
        <v>-1.6</v>
      </c>
      <c r="E15" s="58">
        <v>2.8</v>
      </c>
      <c r="F15" s="350">
        <v>2.1</v>
      </c>
      <c r="G15" s="58">
        <v>3.9</v>
      </c>
      <c r="H15" s="58">
        <v>3.7</v>
      </c>
    </row>
    <row r="16" spans="2:19" s="20" customFormat="1" ht="13.5" thickTop="1" thickBot="1" x14ac:dyDescent="0.2">
      <c r="B16" s="277" t="s">
        <v>444</v>
      </c>
      <c r="C16" s="534"/>
      <c r="D16" s="350">
        <v>2</v>
      </c>
      <c r="E16" s="58">
        <v>2.2000000000000002</v>
      </c>
      <c r="F16" s="350">
        <v>1.6</v>
      </c>
      <c r="G16" s="58">
        <v>3.7</v>
      </c>
      <c r="H16" s="58">
        <v>1.4</v>
      </c>
      <c r="S16" s="675"/>
    </row>
    <row r="17" spans="2:8" s="20" customFormat="1" ht="12" x14ac:dyDescent="0.15">
      <c r="B17" s="95" t="s">
        <v>434</v>
      </c>
      <c r="C17" s="351">
        <v>-14.5</v>
      </c>
      <c r="D17" s="353">
        <v>26.5</v>
      </c>
      <c r="E17" s="352">
        <v>8.6</v>
      </c>
      <c r="F17" s="353">
        <v>10.8</v>
      </c>
      <c r="G17" s="352">
        <v>23.3</v>
      </c>
      <c r="H17" s="352">
        <v>3.9</v>
      </c>
    </row>
    <row r="18" spans="2:8" s="20" customFormat="1" ht="10.5" x14ac:dyDescent="0.15">
      <c r="B18" s="442" t="s">
        <v>355</v>
      </c>
    </row>
    <row r="34" spans="3:8" x14ac:dyDescent="0.2">
      <c r="C34" s="41"/>
      <c r="D34" s="41"/>
      <c r="E34" s="41"/>
      <c r="F34" s="41"/>
      <c r="G34" s="41"/>
      <c r="H34" s="41"/>
    </row>
    <row r="35" spans="3:8" x14ac:dyDescent="0.2">
      <c r="C35" s="41"/>
      <c r="D35" s="41"/>
      <c r="E35" s="41"/>
      <c r="F35" s="41"/>
      <c r="G35" s="41"/>
      <c r="H35" s="41"/>
    </row>
    <row r="36" spans="3:8" x14ac:dyDescent="0.2">
      <c r="C36" s="41"/>
      <c r="D36" s="41"/>
      <c r="E36" s="41"/>
      <c r="F36" s="41"/>
      <c r="G36" s="41"/>
      <c r="H36" s="41"/>
    </row>
    <row r="37" spans="3:8" x14ac:dyDescent="0.2">
      <c r="C37" s="41"/>
      <c r="D37" s="41"/>
      <c r="E37" s="41"/>
      <c r="F37" s="41"/>
      <c r="G37" s="41"/>
      <c r="H37" s="41"/>
    </row>
    <row r="38" spans="3:8" x14ac:dyDescent="0.2">
      <c r="C38" s="41"/>
      <c r="D38" s="41"/>
      <c r="E38" s="41"/>
      <c r="F38" s="41"/>
      <c r="G38" s="41"/>
      <c r="H38" s="41"/>
    </row>
    <row r="39" spans="3:8" x14ac:dyDescent="0.2">
      <c r="C39" s="41"/>
      <c r="D39" s="41"/>
      <c r="E39" s="41"/>
      <c r="F39" s="41"/>
      <c r="G39" s="41"/>
      <c r="H39" s="41"/>
    </row>
    <row r="40" spans="3:8" x14ac:dyDescent="0.2">
      <c r="C40" s="41"/>
      <c r="D40" s="41"/>
      <c r="E40" s="41"/>
      <c r="F40" s="41"/>
      <c r="G40" s="41"/>
      <c r="H40" s="41"/>
    </row>
    <row r="41" spans="3:8" x14ac:dyDescent="0.2">
      <c r="C41" s="41"/>
      <c r="D41" s="41"/>
      <c r="E41" s="41"/>
      <c r="F41" s="41"/>
      <c r="G41" s="41"/>
      <c r="H41" s="41"/>
    </row>
    <row r="42" spans="3:8" x14ac:dyDescent="0.2">
      <c r="C42" s="41"/>
      <c r="D42" s="41"/>
      <c r="E42" s="41"/>
      <c r="F42" s="41"/>
      <c r="G42" s="41"/>
      <c r="H42" s="41"/>
    </row>
    <row r="43" spans="3:8" x14ac:dyDescent="0.2">
      <c r="C43" s="41"/>
      <c r="D43" s="41"/>
      <c r="E43" s="41"/>
      <c r="F43" s="41"/>
      <c r="G43" s="41"/>
      <c r="H43" s="41"/>
    </row>
    <row r="44" spans="3:8" x14ac:dyDescent="0.2">
      <c r="C44" s="41"/>
      <c r="D44" s="41"/>
      <c r="E44" s="41"/>
      <c r="F44" s="41"/>
      <c r="G44" s="41"/>
      <c r="H44" s="41"/>
    </row>
    <row r="45" spans="3:8" x14ac:dyDescent="0.2">
      <c r="C45" s="41"/>
      <c r="D45" s="41"/>
      <c r="E45" s="41"/>
      <c r="F45" s="41"/>
      <c r="G45" s="41"/>
      <c r="H45" s="41"/>
    </row>
    <row r="46" spans="3:8" x14ac:dyDescent="0.2">
      <c r="C46" s="41"/>
      <c r="D46" s="41"/>
      <c r="E46" s="41"/>
      <c r="F46" s="41"/>
      <c r="G46" s="41"/>
      <c r="H46" s="41"/>
    </row>
    <row r="47" spans="3:8" x14ac:dyDescent="0.2">
      <c r="C47" s="41"/>
      <c r="D47" s="41"/>
      <c r="E47" s="41"/>
      <c r="F47" s="41"/>
      <c r="G47" s="41"/>
      <c r="H47" s="41"/>
    </row>
  </sheetData>
  <mergeCells count="8">
    <mergeCell ref="C6:D6"/>
    <mergeCell ref="E6:F6"/>
    <mergeCell ref="G6:H6"/>
    <mergeCell ref="B1:H1"/>
    <mergeCell ref="B3:H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X66"/>
  <sheetViews>
    <sheetView showGridLines="0" showRowColHeaders="0" zoomScaleNormal="100" workbookViewId="0"/>
  </sheetViews>
  <sheetFormatPr defaultRowHeight="14.25" x14ac:dyDescent="0.2"/>
  <cols>
    <col min="1" max="1" customWidth="true" style="8" width="5.7109375" collapsed="false"/>
    <col min="2" max="2" customWidth="true" style="135" width="29.0" collapsed="false"/>
    <col min="3" max="9" customWidth="true" style="8" width="9.0" collapsed="false"/>
    <col min="10" max="16384" style="8" width="9.140625" collapsed="false"/>
  </cols>
  <sheetData>
    <row r="1" spans="2:11" s="594" customFormat="1" x14ac:dyDescent="0.2">
      <c r="B1" s="768" t="s">
        <v>184</v>
      </c>
      <c r="C1" s="769"/>
      <c r="D1" s="769"/>
      <c r="E1" s="769"/>
      <c r="F1" s="769"/>
      <c r="G1" s="769"/>
      <c r="H1" s="769"/>
      <c r="I1" s="769"/>
      <c r="J1" s="181"/>
    </row>
    <row r="2" spans="2:11" ht="11.25" customHeight="1" x14ac:dyDescent="0.2"/>
    <row r="3" spans="2:11" s="39" customFormat="1" ht="45" customHeight="1" x14ac:dyDescent="0.25">
      <c r="B3" s="770" t="s">
        <v>204</v>
      </c>
      <c r="C3" s="770"/>
      <c r="D3" s="770"/>
      <c r="E3" s="770"/>
      <c r="F3" s="770"/>
      <c r="G3" s="770"/>
      <c r="H3" s="770"/>
      <c r="I3" s="770"/>
    </row>
    <row r="4" spans="2:11" ht="5.0999999999999996" customHeight="1" x14ac:dyDescent="0.2">
      <c r="B4" s="222"/>
      <c r="C4" s="193"/>
      <c r="D4" s="193"/>
      <c r="E4" s="193"/>
      <c r="F4" s="193"/>
      <c r="G4" s="193"/>
      <c r="H4" s="193"/>
      <c r="I4" s="193"/>
    </row>
    <row r="5" spans="2:11" s="194" customFormat="1" x14ac:dyDescent="0.2">
      <c r="B5" s="823" t="s">
        <v>127</v>
      </c>
      <c r="C5" s="823"/>
      <c r="D5" s="823"/>
      <c r="E5" s="823"/>
      <c r="F5" s="823"/>
      <c r="G5" s="823"/>
      <c r="H5" s="823"/>
      <c r="I5" s="823"/>
      <c r="K5" s="337"/>
    </row>
    <row r="24" spans="2:24" s="20" customFormat="1" ht="10.5" x14ac:dyDescent="0.15">
      <c r="B24" s="824" t="s">
        <v>445</v>
      </c>
      <c r="C24" s="825"/>
      <c r="D24" s="825"/>
      <c r="E24" s="825"/>
      <c r="F24" s="825"/>
      <c r="G24" s="825"/>
      <c r="H24" s="825"/>
      <c r="I24" s="825"/>
    </row>
    <row r="25" spans="2:24" s="20" customFormat="1" ht="10.5" x14ac:dyDescent="0.15">
      <c r="B25" s="442" t="s">
        <v>355</v>
      </c>
      <c r="C25" s="2"/>
      <c r="D25" s="2"/>
      <c r="E25" s="2"/>
      <c r="F25" s="2"/>
      <c r="G25" s="2"/>
      <c r="H25" s="2"/>
      <c r="I25" s="2"/>
    </row>
    <row r="26" spans="2:24" ht="15" customHeight="1" x14ac:dyDescent="0.2">
      <c r="B26" s="237"/>
      <c r="C26" s="19"/>
      <c r="D26" s="19"/>
      <c r="E26" s="19"/>
      <c r="F26" s="19"/>
      <c r="G26" s="19"/>
      <c r="H26" s="19"/>
      <c r="I26" s="19"/>
    </row>
    <row r="27" spans="2:24" ht="11.25" customHeight="1" x14ac:dyDescent="0.2">
      <c r="B27" s="826"/>
      <c r="C27" s="828">
        <v>2024</v>
      </c>
      <c r="D27" s="829"/>
      <c r="E27" s="829"/>
      <c r="F27" s="829"/>
      <c r="G27" s="828">
        <v>2025</v>
      </c>
      <c r="H27" s="829"/>
      <c r="I27" s="830"/>
    </row>
    <row r="28" spans="2:24" s="20" customFormat="1" ht="10.5" x14ac:dyDescent="0.15">
      <c r="B28" s="827"/>
      <c r="C28" s="432" t="s">
        <v>187</v>
      </c>
      <c r="D28" s="432" t="s">
        <v>0</v>
      </c>
      <c r="E28" s="432" t="s">
        <v>188</v>
      </c>
      <c r="F28" s="433" t="s">
        <v>189</v>
      </c>
      <c r="G28" s="432" t="s">
        <v>175</v>
      </c>
      <c r="H28" s="218" t="s">
        <v>172</v>
      </c>
      <c r="I28" s="218" t="s">
        <v>188</v>
      </c>
    </row>
    <row r="29" spans="2:24" s="20" customFormat="1" ht="10.5" x14ac:dyDescent="0.15">
      <c r="B29" s="137" t="s">
        <v>446</v>
      </c>
      <c r="C29" s="138">
        <v>144.93</v>
      </c>
      <c r="D29" s="138">
        <v>133.69</v>
      </c>
      <c r="E29" s="138">
        <v>157.63999999999999</v>
      </c>
      <c r="F29" s="138">
        <v>133.75</v>
      </c>
      <c r="G29" s="138">
        <v>117.11</v>
      </c>
      <c r="H29" s="138">
        <v>132.35</v>
      </c>
      <c r="I29" s="138">
        <v>156.12</v>
      </c>
      <c r="J29" s="676"/>
      <c r="R29" s="228"/>
      <c r="S29" s="228"/>
      <c r="X29" s="676"/>
    </row>
    <row r="30" spans="2:24" s="20" customFormat="1" ht="10.5" x14ac:dyDescent="0.15">
      <c r="B30" s="137" t="s">
        <v>447</v>
      </c>
      <c r="C30" s="138">
        <v>18.309999999999999</v>
      </c>
      <c r="D30" s="138">
        <v>18.23</v>
      </c>
      <c r="E30" s="138">
        <v>37.29</v>
      </c>
      <c r="F30" s="138">
        <v>53.82</v>
      </c>
      <c r="G30" s="138">
        <v>108.98</v>
      </c>
      <c r="H30" s="138">
        <v>90.69</v>
      </c>
      <c r="I30" s="138">
        <v>121.57</v>
      </c>
      <c r="J30" s="676"/>
      <c r="R30" s="228"/>
      <c r="S30" s="228"/>
    </row>
    <row r="31" spans="2:24" s="20" customFormat="1" ht="10.5" x14ac:dyDescent="0.15">
      <c r="B31" s="137" t="s">
        <v>448</v>
      </c>
      <c r="C31" s="138">
        <v>67.81</v>
      </c>
      <c r="D31" s="138">
        <v>63.82</v>
      </c>
      <c r="E31" s="138">
        <v>77.13</v>
      </c>
      <c r="F31" s="138">
        <v>70.69</v>
      </c>
      <c r="G31" s="138">
        <v>59.24</v>
      </c>
      <c r="H31" s="138">
        <v>44.24</v>
      </c>
      <c r="I31" s="138">
        <v>62.91</v>
      </c>
      <c r="J31" s="676"/>
      <c r="R31" s="228"/>
      <c r="S31" s="228"/>
    </row>
    <row r="32" spans="2:24" s="20" customFormat="1" ht="10.5" x14ac:dyDescent="0.15">
      <c r="B32" s="137" t="s">
        <v>449</v>
      </c>
      <c r="C32" s="138">
        <v>9.67</v>
      </c>
      <c r="D32" s="138">
        <v>28.26</v>
      </c>
      <c r="E32" s="138">
        <v>85.83</v>
      </c>
      <c r="F32" s="138">
        <v>113.36</v>
      </c>
      <c r="G32" s="138">
        <v>188</v>
      </c>
      <c r="H32" s="138">
        <v>55.84</v>
      </c>
      <c r="I32" s="138">
        <v>35.520000000000003</v>
      </c>
      <c r="J32" s="676"/>
      <c r="R32" s="228"/>
      <c r="S32" s="228"/>
    </row>
    <row r="33" spans="2:19" s="20" customFormat="1" ht="10.5" x14ac:dyDescent="0.15">
      <c r="B33" s="137" t="s">
        <v>450</v>
      </c>
      <c r="C33" s="138">
        <v>3.06</v>
      </c>
      <c r="D33" s="138">
        <v>2.4700000000000002</v>
      </c>
      <c r="E33" s="138">
        <v>2.16</v>
      </c>
      <c r="F33" s="138">
        <v>4.53</v>
      </c>
      <c r="G33" s="138">
        <v>3.63</v>
      </c>
      <c r="H33" s="138">
        <v>4.59</v>
      </c>
      <c r="I33" s="138">
        <v>4.43</v>
      </c>
      <c r="J33" s="676"/>
      <c r="R33" s="228"/>
      <c r="S33" s="228"/>
    </row>
    <row r="34" spans="2:19" s="20" customFormat="1" ht="10.5" x14ac:dyDescent="0.15">
      <c r="B34" s="137" t="s">
        <v>451</v>
      </c>
      <c r="C34" s="138">
        <v>0.1</v>
      </c>
      <c r="D34" s="138">
        <v>0.08</v>
      </c>
      <c r="E34" s="138">
        <v>0.11</v>
      </c>
      <c r="F34" s="138">
        <v>0.02</v>
      </c>
      <c r="G34" s="138">
        <v>0.03</v>
      </c>
      <c r="H34" s="138">
        <v>0.04</v>
      </c>
      <c r="I34" s="138">
        <v>0.11</v>
      </c>
      <c r="J34" s="676"/>
      <c r="R34" s="228"/>
      <c r="S34" s="228"/>
    </row>
    <row r="35" spans="2:19" s="20" customFormat="1" ht="10.5" x14ac:dyDescent="0.15">
      <c r="B35" s="137" t="s">
        <v>444</v>
      </c>
      <c r="C35" s="138">
        <v>23.819999999999936</v>
      </c>
      <c r="D35" s="138">
        <v>29.710000000000051</v>
      </c>
      <c r="E35" s="138">
        <v>34.88000000000001</v>
      </c>
      <c r="F35" s="138">
        <v>29.680000000000032</v>
      </c>
      <c r="G35" s="138">
        <v>28.5</v>
      </c>
      <c r="H35" s="138">
        <v>32.78</v>
      </c>
      <c r="I35" s="138">
        <v>43.22</v>
      </c>
      <c r="J35" s="676"/>
      <c r="R35" s="228"/>
      <c r="S35" s="228"/>
    </row>
    <row r="36" spans="2:19" s="20" customFormat="1" ht="10.5" x14ac:dyDescent="0.15">
      <c r="B36" s="139" t="s">
        <v>434</v>
      </c>
      <c r="C36" s="226">
        <f>SUM(C29:C35)</f>
        <v>267.69999999999993</v>
      </c>
      <c r="D36" s="226">
        <f t="shared" ref="D36:I36" si="0">SUM(D29:D35)</f>
        <v>276.26000000000005</v>
      </c>
      <c r="E36" s="226">
        <f t="shared" si="0"/>
        <v>395.03999999999996</v>
      </c>
      <c r="F36" s="226">
        <f t="shared" si="0"/>
        <v>405.84999999999997</v>
      </c>
      <c r="G36" s="226">
        <f t="shared" si="0"/>
        <v>505.48999999999995</v>
      </c>
      <c r="H36" s="226">
        <f t="shared" si="0"/>
        <v>360.53</v>
      </c>
      <c r="I36" s="226">
        <f t="shared" si="0"/>
        <v>423.88</v>
      </c>
      <c r="J36" s="676"/>
      <c r="R36" s="229"/>
      <c r="S36" s="229"/>
    </row>
    <row r="37" spans="2:19" ht="12" customHeight="1" x14ac:dyDescent="0.2">
      <c r="B37" s="140"/>
    </row>
    <row r="38" spans="2:19" ht="12" customHeight="1" x14ac:dyDescent="0.2">
      <c r="B38" s="8"/>
    </row>
    <row r="39" spans="2:19" x14ac:dyDescent="0.2">
      <c r="B39" s="8"/>
    </row>
    <row r="40" spans="2:19" x14ac:dyDescent="0.2">
      <c r="B40" s="8"/>
    </row>
    <row r="41" spans="2:19" x14ac:dyDescent="0.2">
      <c r="B41" s="8"/>
    </row>
    <row r="42" spans="2:19" x14ac:dyDescent="0.2">
      <c r="B42" s="8"/>
    </row>
    <row r="43" spans="2:19" x14ac:dyDescent="0.2">
      <c r="B43" s="8"/>
    </row>
    <row r="44" spans="2:19" x14ac:dyDescent="0.2">
      <c r="B44" s="8"/>
    </row>
    <row r="45" spans="2:19" x14ac:dyDescent="0.2">
      <c r="B45" s="8"/>
    </row>
    <row r="50" spans="2:9" x14ac:dyDescent="0.2">
      <c r="B50" s="8"/>
    </row>
    <row r="51" spans="2:9" x14ac:dyDescent="0.2">
      <c r="B51" s="8"/>
    </row>
    <row r="52" spans="2:9" x14ac:dyDescent="0.2">
      <c r="B52" s="8"/>
    </row>
    <row r="53" spans="2:9" x14ac:dyDescent="0.2">
      <c r="B53" s="8"/>
    </row>
    <row r="54" spans="2:9" x14ac:dyDescent="0.2">
      <c r="B54" s="8"/>
    </row>
    <row r="55" spans="2:9" x14ac:dyDescent="0.2">
      <c r="B55" s="8"/>
    </row>
    <row r="56" spans="2:9" x14ac:dyDescent="0.2">
      <c r="B56" s="8"/>
    </row>
    <row r="57" spans="2:9" x14ac:dyDescent="0.2">
      <c r="B57" s="8"/>
    </row>
    <row r="59" spans="2:9" x14ac:dyDescent="0.2">
      <c r="C59" s="110"/>
      <c r="D59" s="110"/>
      <c r="E59" s="110"/>
      <c r="F59" s="110"/>
      <c r="G59" s="110"/>
      <c r="H59" s="110"/>
      <c r="I59" s="110"/>
    </row>
    <row r="60" spans="2:9" x14ac:dyDescent="0.2">
      <c r="C60" s="110"/>
      <c r="D60" s="110"/>
      <c r="E60" s="110"/>
      <c r="F60" s="110"/>
      <c r="G60" s="110"/>
      <c r="H60" s="110"/>
      <c r="I60" s="110"/>
    </row>
    <row r="61" spans="2:9" x14ac:dyDescent="0.2">
      <c r="C61" s="110"/>
      <c r="D61" s="110"/>
      <c r="E61" s="110"/>
      <c r="F61" s="110"/>
      <c r="G61" s="110"/>
      <c r="H61" s="110"/>
      <c r="I61" s="110"/>
    </row>
    <row r="62" spans="2:9" x14ac:dyDescent="0.2">
      <c r="C62" s="110"/>
      <c r="D62" s="110"/>
      <c r="E62" s="110"/>
      <c r="F62" s="110"/>
      <c r="G62" s="110"/>
      <c r="H62" s="110"/>
      <c r="I62" s="110"/>
    </row>
    <row r="63" spans="2:9" x14ac:dyDescent="0.2">
      <c r="C63" s="110"/>
      <c r="D63" s="110"/>
      <c r="E63" s="110"/>
      <c r="F63" s="110"/>
      <c r="G63" s="110"/>
      <c r="H63" s="110"/>
      <c r="I63" s="110"/>
    </row>
    <row r="64" spans="2:9" x14ac:dyDescent="0.2">
      <c r="C64" s="110"/>
      <c r="D64" s="110"/>
      <c r="E64" s="110"/>
      <c r="F64" s="110"/>
      <c r="G64" s="110"/>
      <c r="H64" s="110"/>
      <c r="I64" s="110"/>
    </row>
    <row r="65" spans="3:9" x14ac:dyDescent="0.2">
      <c r="C65" s="110"/>
      <c r="D65" s="110"/>
      <c r="E65" s="110"/>
      <c r="F65" s="110"/>
      <c r="G65" s="110"/>
      <c r="H65" s="110"/>
      <c r="I65" s="110"/>
    </row>
    <row r="66" spans="3:9" x14ac:dyDescent="0.2">
      <c r="C66" s="110"/>
      <c r="D66" s="110"/>
      <c r="E66" s="110"/>
      <c r="F66" s="110"/>
      <c r="G66" s="110"/>
      <c r="H66" s="110"/>
      <c r="I66" s="110"/>
    </row>
  </sheetData>
  <mergeCells count="7">
    <mergeCell ref="B1:I1"/>
    <mergeCell ref="B3:I3"/>
    <mergeCell ref="B5:I5"/>
    <mergeCell ref="B24:I24"/>
    <mergeCell ref="B27:B28"/>
    <mergeCell ref="C27:F27"/>
    <mergeCell ref="G27:I27"/>
  </mergeCells>
  <hyperlinks>
    <hyperlink ref="B1:C1" location="Cuprins_ro!B4" display="I. Balanța de plăți a Republicii Moldova în trimestrul I 2023 (date provizorii)" xr:uid="{FB8AA96F-4492-47A7-8148-868B69D1B4C5}"/>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I43"/>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28.7109375" collapsed="false"/>
    <col min="3" max="9" customWidth="true" style="8" width="8.42578125" collapsed="false"/>
    <col min="10" max="16384" style="8" width="9.140625" collapsed="false"/>
  </cols>
  <sheetData>
    <row r="1" spans="2:9" s="594" customFormat="1" x14ac:dyDescent="0.2">
      <c r="B1" s="768" t="s">
        <v>184</v>
      </c>
      <c r="C1" s="769"/>
      <c r="D1" s="769"/>
      <c r="E1" s="769"/>
      <c r="F1" s="769"/>
      <c r="G1" s="769"/>
      <c r="H1" s="769"/>
      <c r="I1" s="769"/>
    </row>
    <row r="2" spans="2:9" ht="11.25" customHeight="1" x14ac:dyDescent="0.2"/>
    <row r="3" spans="2:9" s="39" customFormat="1" ht="30" customHeight="1" x14ac:dyDescent="0.25">
      <c r="B3" s="770" t="s">
        <v>361</v>
      </c>
      <c r="C3" s="770"/>
      <c r="D3" s="770"/>
      <c r="E3" s="770"/>
      <c r="F3" s="770"/>
      <c r="G3" s="770"/>
      <c r="H3" s="770"/>
      <c r="I3" s="770"/>
    </row>
    <row r="4" spans="2:9" ht="5.0999999999999996" customHeight="1" x14ac:dyDescent="0.2"/>
    <row r="5" spans="2:9" s="194" customFormat="1" x14ac:dyDescent="0.2">
      <c r="B5" s="823" t="s">
        <v>128</v>
      </c>
      <c r="C5" s="823"/>
      <c r="D5" s="823"/>
      <c r="E5" s="823"/>
      <c r="F5" s="823"/>
      <c r="G5" s="823"/>
      <c r="H5" s="823"/>
      <c r="I5" s="823"/>
    </row>
    <row r="24" spans="2:9" s="20" customFormat="1" ht="10.5" x14ac:dyDescent="0.15">
      <c r="B24" s="442" t="s">
        <v>355</v>
      </c>
    </row>
    <row r="25" spans="2:9" ht="15" customHeight="1" x14ac:dyDescent="0.2">
      <c r="B25" s="237"/>
      <c r="C25" s="19"/>
      <c r="D25" s="19"/>
      <c r="E25" s="19"/>
      <c r="F25" s="19"/>
      <c r="G25" s="19"/>
      <c r="H25" s="19"/>
      <c r="I25" s="19"/>
    </row>
    <row r="26" spans="2:9" ht="11.25" customHeight="1" x14ac:dyDescent="0.2">
      <c r="B26" s="831"/>
      <c r="C26" s="811">
        <v>2024</v>
      </c>
      <c r="D26" s="812"/>
      <c r="E26" s="812"/>
      <c r="F26" s="812"/>
      <c r="G26" s="811">
        <v>2025</v>
      </c>
      <c r="H26" s="812"/>
      <c r="I26" s="813"/>
    </row>
    <row r="27" spans="2:9" s="20" customFormat="1" ht="10.5" x14ac:dyDescent="0.15">
      <c r="B27" s="832"/>
      <c r="C27" s="432" t="s">
        <v>187</v>
      </c>
      <c r="D27" s="432" t="s">
        <v>0</v>
      </c>
      <c r="E27" s="432" t="s">
        <v>188</v>
      </c>
      <c r="F27" s="433" t="s">
        <v>189</v>
      </c>
      <c r="G27" s="432" t="s">
        <v>175</v>
      </c>
      <c r="H27" s="218" t="s">
        <v>172</v>
      </c>
      <c r="I27" s="218" t="s">
        <v>188</v>
      </c>
    </row>
    <row r="28" spans="2:9" s="20" customFormat="1" ht="10.5" x14ac:dyDescent="0.15">
      <c r="B28" s="141" t="s">
        <v>452</v>
      </c>
      <c r="C28" s="60">
        <v>217.13043316</v>
      </c>
      <c r="D28" s="60">
        <v>246.16900501999993</v>
      </c>
      <c r="E28" s="60">
        <v>236.46917564000023</v>
      </c>
      <c r="F28" s="60">
        <v>235.17630048000001</v>
      </c>
      <c r="G28" s="60">
        <v>198.28</v>
      </c>
      <c r="H28" s="60">
        <v>236.97</v>
      </c>
      <c r="I28" s="60">
        <v>267.64999999999998</v>
      </c>
    </row>
    <row r="29" spans="2:9" s="20" customFormat="1" ht="10.5" x14ac:dyDescent="0.15">
      <c r="B29" s="3" t="s">
        <v>104</v>
      </c>
      <c r="C29" s="60">
        <v>575.89922504000003</v>
      </c>
      <c r="D29" s="60">
        <v>691.25729493000006</v>
      </c>
      <c r="E29" s="60">
        <v>750.75237161000018</v>
      </c>
      <c r="F29" s="60">
        <v>714.15379933999998</v>
      </c>
      <c r="G29" s="60">
        <v>621.39</v>
      </c>
      <c r="H29" s="60">
        <v>797.44</v>
      </c>
      <c r="I29" s="60">
        <v>911.64</v>
      </c>
    </row>
    <row r="30" spans="2:9" s="20" customFormat="1" ht="10.5" x14ac:dyDescent="0.15">
      <c r="B30" s="3" t="s">
        <v>106</v>
      </c>
      <c r="C30" s="60">
        <v>358.76879188000004</v>
      </c>
      <c r="D30" s="60">
        <v>445.08828991000013</v>
      </c>
      <c r="E30" s="60">
        <v>514.28319596999995</v>
      </c>
      <c r="F30" s="60">
        <v>478.97749885999997</v>
      </c>
      <c r="G30" s="60">
        <v>423.1</v>
      </c>
      <c r="H30" s="60">
        <v>560.47</v>
      </c>
      <c r="I30" s="60">
        <v>643.99</v>
      </c>
    </row>
    <row r="31" spans="2:9" s="20" customFormat="1" ht="10.5" x14ac:dyDescent="0.15">
      <c r="B31" s="142" t="s">
        <v>453</v>
      </c>
      <c r="C31" s="301">
        <v>5.6507776227852844</v>
      </c>
      <c r="D31" s="301">
        <v>5.7865032520726523</v>
      </c>
      <c r="E31" s="301">
        <v>4.5354809754151502</v>
      </c>
      <c r="F31" s="301">
        <v>4.8096331729304245</v>
      </c>
      <c r="G31" s="301">
        <v>5</v>
      </c>
      <c r="H31" s="301">
        <v>5.0134025184560134</v>
      </c>
      <c r="I31" s="301">
        <v>4.4000000000000004</v>
      </c>
    </row>
    <row r="40" spans="3:9" x14ac:dyDescent="0.2">
      <c r="C40" s="143"/>
      <c r="D40" s="143"/>
      <c r="E40" s="143"/>
      <c r="F40" s="143"/>
      <c r="G40" s="143"/>
      <c r="H40" s="143"/>
      <c r="I40" s="143"/>
    </row>
    <row r="41" spans="3:9" x14ac:dyDescent="0.2">
      <c r="C41" s="143"/>
      <c r="D41" s="143"/>
      <c r="E41" s="143"/>
      <c r="F41" s="143"/>
      <c r="G41" s="143"/>
      <c r="H41" s="143"/>
      <c r="I41" s="143"/>
    </row>
    <row r="42" spans="3:9" x14ac:dyDescent="0.2">
      <c r="C42" s="143"/>
      <c r="D42" s="143"/>
      <c r="E42" s="143"/>
      <c r="F42" s="143"/>
      <c r="G42" s="143"/>
      <c r="H42" s="143"/>
      <c r="I42" s="143"/>
    </row>
    <row r="43" spans="3:9" x14ac:dyDescent="0.2">
      <c r="C43" s="143"/>
      <c r="D43" s="143"/>
      <c r="E43" s="143"/>
      <c r="F43" s="143"/>
      <c r="G43" s="143"/>
      <c r="H43" s="143"/>
      <c r="I43" s="143"/>
    </row>
  </sheetData>
  <mergeCells count="6">
    <mergeCell ref="B26:B27"/>
    <mergeCell ref="C26:F26"/>
    <mergeCell ref="B1:I1"/>
    <mergeCell ref="B3:I3"/>
    <mergeCell ref="B5:I5"/>
    <mergeCell ref="G26:I26"/>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x14ac:dyDescent="0.25"/>
  <cols>
    <col min="1" max="1" customWidth="true" style="8" width="5.7109375" collapsed="false"/>
    <col min="2" max="2" customWidth="true" style="8" width="53.7109375" collapsed="false"/>
    <col min="3" max="8" customWidth="true" style="8" width="8.140625" collapsed="false"/>
    <col min="9" max="9" style="8" width="9.140625" collapsed="false"/>
    <col min="10" max="15" customWidth="true" width="10.28515625" collapsed="false"/>
    <col min="16" max="25" customWidth="true" style="8" width="10.28515625" collapsed="false"/>
    <col min="26" max="16384" style="8" width="9.140625" collapsed="false"/>
  </cols>
  <sheetData>
    <row r="1" spans="2:16" s="594" customFormat="1" ht="14.25" x14ac:dyDescent="0.2">
      <c r="B1" s="768" t="s">
        <v>184</v>
      </c>
      <c r="C1" s="769"/>
      <c r="D1" s="769"/>
      <c r="E1" s="769"/>
      <c r="F1" s="769"/>
      <c r="G1" s="769"/>
      <c r="H1" s="769"/>
      <c r="I1" s="181"/>
    </row>
    <row r="2" spans="2:16" ht="11.25" customHeight="1" x14ac:dyDescent="0.25"/>
    <row r="3" spans="2:16" s="594" customFormat="1" ht="14.25" x14ac:dyDescent="0.2">
      <c r="B3" s="809" t="s">
        <v>48</v>
      </c>
      <c r="C3" s="809"/>
      <c r="D3" s="809"/>
      <c r="E3" s="809"/>
      <c r="F3" s="809"/>
      <c r="G3" s="809"/>
      <c r="H3" s="809"/>
      <c r="I3" s="194"/>
    </row>
    <row r="4" spans="2:16" ht="5.0999999999999996" customHeight="1" x14ac:dyDescent="0.25">
      <c r="B4" s="118"/>
    </row>
    <row r="5" spans="2:16" s="67" customFormat="1" ht="12.75" thickBot="1" x14ac:dyDescent="0.25">
      <c r="B5" s="144"/>
      <c r="C5" s="833" t="s">
        <v>104</v>
      </c>
      <c r="D5" s="834"/>
      <c r="E5" s="834" t="s">
        <v>106</v>
      </c>
      <c r="F5" s="834"/>
      <c r="G5" s="834" t="s">
        <v>93</v>
      </c>
      <c r="H5" s="834"/>
    </row>
    <row r="6" spans="2:16" s="67" customFormat="1" ht="12.75" thickBot="1" x14ac:dyDescent="0.25">
      <c r="B6" s="144"/>
      <c r="C6" s="821" t="s">
        <v>437</v>
      </c>
      <c r="D6" s="822"/>
      <c r="E6" s="821" t="s">
        <v>437</v>
      </c>
      <c r="F6" s="822"/>
      <c r="G6" s="821" t="s">
        <v>437</v>
      </c>
      <c r="H6" s="822"/>
    </row>
    <row r="7" spans="2:16" ht="12" customHeight="1" thickBot="1" x14ac:dyDescent="0.3">
      <c r="B7" s="144"/>
      <c r="C7" s="431">
        <v>2024</v>
      </c>
      <c r="D7" s="55">
        <v>2025</v>
      </c>
      <c r="E7" s="431">
        <v>2024</v>
      </c>
      <c r="F7" s="55">
        <v>2025</v>
      </c>
      <c r="G7" s="431">
        <v>2024</v>
      </c>
      <c r="H7" s="55">
        <v>2025</v>
      </c>
    </row>
    <row r="8" spans="2:16" s="67" customFormat="1" ht="12.75" thickBot="1" x14ac:dyDescent="0.25">
      <c r="B8" s="277" t="s">
        <v>454</v>
      </c>
      <c r="C8" s="355">
        <v>0.6</v>
      </c>
      <c r="D8" s="356">
        <v>0.2</v>
      </c>
      <c r="E8" s="357">
        <v>-0.1</v>
      </c>
      <c r="F8" s="356">
        <v>-0.1</v>
      </c>
      <c r="G8" s="357">
        <v>2.2000000000000002</v>
      </c>
      <c r="H8" s="357">
        <v>0.9</v>
      </c>
      <c r="P8" s="230"/>
    </row>
    <row r="9" spans="2:16" s="67" customFormat="1" ht="12.75" thickBot="1" x14ac:dyDescent="0.25">
      <c r="B9" s="277" t="s">
        <v>455</v>
      </c>
      <c r="C9" s="349">
        <v>1.3</v>
      </c>
      <c r="D9" s="350">
        <v>2</v>
      </c>
      <c r="E9" s="58">
        <v>5.9</v>
      </c>
      <c r="F9" s="350">
        <v>3.3</v>
      </c>
      <c r="G9" s="58">
        <v>-9.6999999999999993</v>
      </c>
      <c r="H9" s="58">
        <v>-1</v>
      </c>
      <c r="P9" s="230"/>
    </row>
    <row r="10" spans="2:16" s="67" customFormat="1" ht="12.75" thickBot="1" x14ac:dyDescent="0.25">
      <c r="B10" s="277" t="s">
        <v>456</v>
      </c>
      <c r="C10" s="349">
        <v>6.6</v>
      </c>
      <c r="D10" s="350">
        <v>9.1</v>
      </c>
      <c r="E10" s="58">
        <v>3.5</v>
      </c>
      <c r="F10" s="350">
        <v>15.7</v>
      </c>
      <c r="G10" s="58">
        <v>14.3</v>
      </c>
      <c r="H10" s="58">
        <v>-5.3</v>
      </c>
      <c r="P10" s="230"/>
    </row>
    <row r="11" spans="2:16" s="67" customFormat="1" ht="12.75" thickBot="1" x14ac:dyDescent="0.25">
      <c r="B11" s="277" t="s">
        <v>457</v>
      </c>
      <c r="C11" s="349">
        <v>-0.3</v>
      </c>
      <c r="D11" s="350">
        <v>1.3</v>
      </c>
      <c r="E11" s="58">
        <v>0.6</v>
      </c>
      <c r="F11" s="350">
        <v>2.1</v>
      </c>
      <c r="G11" s="58">
        <v>-2.7</v>
      </c>
      <c r="H11" s="58">
        <v>-0.5</v>
      </c>
      <c r="P11" s="230"/>
    </row>
    <row r="12" spans="2:16" s="67" customFormat="1" ht="12.75" thickBot="1" x14ac:dyDescent="0.25">
      <c r="B12" s="277" t="s">
        <v>458</v>
      </c>
      <c r="C12" s="349">
        <v>0</v>
      </c>
      <c r="D12" s="350">
        <v>0</v>
      </c>
      <c r="E12" s="58">
        <v>-0.2</v>
      </c>
      <c r="F12" s="350">
        <v>0.9</v>
      </c>
      <c r="G12" s="58">
        <v>0.3</v>
      </c>
      <c r="H12" s="58">
        <v>-2</v>
      </c>
      <c r="P12" s="230"/>
    </row>
    <row r="13" spans="2:16" s="67" customFormat="1" ht="12.75" thickBot="1" x14ac:dyDescent="0.25">
      <c r="B13" s="277" t="s">
        <v>459</v>
      </c>
      <c r="C13" s="349">
        <v>3.7</v>
      </c>
      <c r="D13" s="350">
        <v>6.1</v>
      </c>
      <c r="E13" s="58">
        <v>0.2</v>
      </c>
      <c r="F13" s="350">
        <v>0.9</v>
      </c>
      <c r="G13" s="58">
        <v>12.3</v>
      </c>
      <c r="H13" s="58">
        <v>17.2</v>
      </c>
      <c r="P13" s="230"/>
    </row>
    <row r="14" spans="2:16" s="67" customFormat="1" ht="12.75" thickBot="1" x14ac:dyDescent="0.25">
      <c r="B14" s="277" t="s">
        <v>460</v>
      </c>
      <c r="C14" s="349">
        <v>-0.5</v>
      </c>
      <c r="D14" s="350">
        <v>-0.4</v>
      </c>
      <c r="E14" s="58">
        <v>-0.5</v>
      </c>
      <c r="F14" s="350">
        <v>0.1</v>
      </c>
      <c r="G14" s="58">
        <v>-0.3</v>
      </c>
      <c r="H14" s="58">
        <v>-1.4</v>
      </c>
      <c r="P14" s="230"/>
    </row>
    <row r="15" spans="2:16" s="67" customFormat="1" ht="12.75" thickBot="1" x14ac:dyDescent="0.25">
      <c r="B15" s="277" t="s">
        <v>461</v>
      </c>
      <c r="C15" s="349">
        <v>0.7</v>
      </c>
      <c r="D15" s="350">
        <v>0.1</v>
      </c>
      <c r="E15" s="58">
        <v>0.2</v>
      </c>
      <c r="F15" s="350">
        <v>0.1</v>
      </c>
      <c r="G15" s="58">
        <v>2.1</v>
      </c>
      <c r="H15" s="58">
        <v>0.1</v>
      </c>
      <c r="P15" s="230"/>
    </row>
    <row r="16" spans="2:16" s="67" customFormat="1" ht="12.75" thickBot="1" x14ac:dyDescent="0.25">
      <c r="B16" s="277" t="s">
        <v>444</v>
      </c>
      <c r="C16" s="349">
        <v>2.7</v>
      </c>
      <c r="D16" s="350">
        <v>3</v>
      </c>
      <c r="E16" s="58">
        <v>1.6</v>
      </c>
      <c r="F16" s="350">
        <v>2.2000000000000002</v>
      </c>
      <c r="G16" s="58">
        <v>5.0999999999999996</v>
      </c>
      <c r="H16" s="58">
        <v>5.2</v>
      </c>
      <c r="P16" s="230"/>
    </row>
    <row r="17" spans="2:18" s="67" customFormat="1" ht="12" x14ac:dyDescent="0.2">
      <c r="B17" s="95" t="s">
        <v>434</v>
      </c>
      <c r="C17" s="351">
        <v>14.8</v>
      </c>
      <c r="D17" s="353">
        <v>21.4</v>
      </c>
      <c r="E17" s="352">
        <v>11.2</v>
      </c>
      <c r="F17" s="353">
        <v>25.2</v>
      </c>
      <c r="G17" s="352">
        <v>23.6</v>
      </c>
      <c r="H17" s="352">
        <v>13.2</v>
      </c>
      <c r="P17" s="231"/>
      <c r="R17" s="677"/>
    </row>
    <row r="18" spans="2:18" s="20" customFormat="1" ht="10.5" x14ac:dyDescent="0.15">
      <c r="B18" s="442" t="s">
        <v>355</v>
      </c>
    </row>
    <row r="36" spans="3:8" x14ac:dyDescent="0.25">
      <c r="C36" s="41"/>
      <c r="D36" s="41"/>
      <c r="E36" s="41"/>
      <c r="F36" s="41"/>
      <c r="G36" s="41"/>
      <c r="H36" s="41"/>
    </row>
    <row r="37" spans="3:8" x14ac:dyDescent="0.25">
      <c r="C37" s="41"/>
      <c r="D37" s="41"/>
      <c r="E37" s="41"/>
      <c r="F37" s="41"/>
      <c r="G37" s="41"/>
      <c r="H37" s="41"/>
    </row>
    <row r="38" spans="3:8" x14ac:dyDescent="0.25">
      <c r="C38" s="41"/>
      <c r="D38" s="41"/>
      <c r="E38" s="41"/>
      <c r="F38" s="41"/>
      <c r="G38" s="41"/>
      <c r="H38" s="41"/>
    </row>
    <row r="39" spans="3:8" x14ac:dyDescent="0.25">
      <c r="C39" s="41"/>
      <c r="D39" s="41"/>
      <c r="E39" s="41"/>
      <c r="F39" s="41"/>
      <c r="G39" s="41"/>
      <c r="H39" s="41"/>
    </row>
    <row r="40" spans="3:8" x14ac:dyDescent="0.25">
      <c r="C40" s="41"/>
      <c r="D40" s="41"/>
      <c r="E40" s="41"/>
      <c r="F40" s="41"/>
      <c r="G40" s="41"/>
      <c r="H40" s="41"/>
    </row>
    <row r="41" spans="3:8" x14ac:dyDescent="0.25">
      <c r="C41" s="41"/>
      <c r="D41" s="41"/>
      <c r="E41" s="41"/>
      <c r="F41" s="41"/>
      <c r="G41" s="41"/>
      <c r="H41" s="41"/>
    </row>
    <row r="42" spans="3:8" x14ac:dyDescent="0.25">
      <c r="C42" s="41"/>
      <c r="D42" s="41"/>
      <c r="E42" s="41"/>
      <c r="F42" s="41"/>
      <c r="G42" s="41"/>
      <c r="H42" s="41"/>
    </row>
    <row r="43" spans="3:8" x14ac:dyDescent="0.25">
      <c r="C43" s="41"/>
      <c r="D43" s="41"/>
      <c r="E43" s="41"/>
      <c r="F43" s="41"/>
      <c r="G43" s="41"/>
      <c r="H43" s="41"/>
    </row>
    <row r="44" spans="3:8" x14ac:dyDescent="0.25">
      <c r="C44" s="41"/>
      <c r="D44" s="41"/>
      <c r="E44" s="41"/>
      <c r="F44" s="41"/>
      <c r="G44" s="41"/>
      <c r="H44" s="41"/>
    </row>
    <row r="45" spans="3:8" x14ac:dyDescent="0.25">
      <c r="C45" s="41"/>
      <c r="D45" s="41"/>
      <c r="E45" s="41"/>
      <c r="F45" s="41"/>
      <c r="G45" s="41"/>
      <c r="H45" s="41"/>
    </row>
    <row r="46" spans="3:8" x14ac:dyDescent="0.25">
      <c r="C46" s="41"/>
      <c r="D46" s="41"/>
      <c r="E46" s="41"/>
      <c r="F46" s="41"/>
      <c r="G46" s="41"/>
      <c r="H46" s="41"/>
    </row>
    <row r="47" spans="3:8" x14ac:dyDescent="0.25">
      <c r="C47" s="41"/>
      <c r="D47" s="41"/>
      <c r="E47" s="41"/>
      <c r="F47" s="41"/>
      <c r="G47" s="41"/>
      <c r="H47" s="41"/>
    </row>
    <row r="48" spans="3:8" x14ac:dyDescent="0.25">
      <c r="C48" s="41"/>
      <c r="D48" s="41"/>
      <c r="E48" s="41"/>
      <c r="F48" s="41"/>
      <c r="G48" s="41"/>
      <c r="H48" s="41"/>
    </row>
    <row r="49" spans="3:8" x14ac:dyDescent="0.25">
      <c r="C49" s="41"/>
      <c r="D49" s="41"/>
      <c r="E49" s="41"/>
      <c r="F49" s="41"/>
      <c r="G49" s="41"/>
      <c r="H49" s="41"/>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A1:H64"/>
  <sheetViews>
    <sheetView showGridLines="0" showRowColHeaders="0" zoomScaleNormal="100" workbookViewId="0"/>
  </sheetViews>
  <sheetFormatPr defaultRowHeight="14.25" x14ac:dyDescent="0.2"/>
  <cols>
    <col min="1" max="1" customWidth="true" style="8" width="5.7109375" collapsed="false"/>
    <col min="2" max="2" customWidth="true" style="14" width="64.140625" collapsed="false"/>
    <col min="3" max="3" style="14" width="9.140625" collapsed="false"/>
    <col min="4" max="16384" style="8" width="9.140625" collapsed="false"/>
  </cols>
  <sheetData>
    <row r="1" spans="1:8" s="594" customFormat="1" x14ac:dyDescent="0.2">
      <c r="A1" s="146"/>
      <c r="B1" s="768" t="s">
        <v>184</v>
      </c>
      <c r="C1" s="769"/>
      <c r="D1" s="769"/>
      <c r="E1" s="769"/>
      <c r="F1" s="769"/>
      <c r="G1" s="769"/>
    </row>
    <row r="2" spans="1:8" ht="11.25" customHeight="1" x14ac:dyDescent="0.2"/>
    <row r="3" spans="1:8" s="576" customFormat="1" ht="45" customHeight="1" x14ac:dyDescent="0.25">
      <c r="B3" s="770" t="s">
        <v>362</v>
      </c>
      <c r="C3" s="770"/>
      <c r="D3" s="770"/>
      <c r="E3" s="770"/>
      <c r="F3" s="770"/>
      <c r="G3" s="770"/>
    </row>
    <row r="4" spans="1:8" ht="5.0999999999999996" customHeight="1" x14ac:dyDescent="0.2">
      <c r="B4" s="282"/>
      <c r="C4" s="282"/>
      <c r="D4" s="146"/>
      <c r="E4" s="146"/>
      <c r="F4" s="146"/>
      <c r="G4" s="146"/>
    </row>
    <row r="5" spans="1:8" s="182" customFormat="1" x14ac:dyDescent="0.2">
      <c r="B5" s="835" t="s">
        <v>357</v>
      </c>
      <c r="C5" s="835"/>
      <c r="D5" s="835"/>
      <c r="E5" s="835"/>
      <c r="F5" s="835"/>
      <c r="G5" s="338"/>
      <c r="H5" s="577"/>
    </row>
    <row r="35" spans="2:5" s="20" customFormat="1" ht="10.5" x14ac:dyDescent="0.15">
      <c r="B35" s="442" t="s">
        <v>355</v>
      </c>
      <c r="C35" s="14"/>
    </row>
    <row r="37" spans="2:5" s="67" customFormat="1" ht="12" x14ac:dyDescent="0.2">
      <c r="B37" s="416"/>
      <c r="C37" s="370" t="s">
        <v>104</v>
      </c>
      <c r="D37" s="370" t="s">
        <v>106</v>
      </c>
      <c r="E37" s="417"/>
    </row>
    <row r="38" spans="2:5" s="67" customFormat="1" ht="12" x14ac:dyDescent="0.2">
      <c r="B38" s="79" t="s">
        <v>145</v>
      </c>
      <c r="C38" s="371">
        <v>911.63854272999993</v>
      </c>
      <c r="D38" s="371">
        <v>643.9927127599999</v>
      </c>
      <c r="E38" s="422">
        <v>1</v>
      </c>
    </row>
    <row r="39" spans="2:5" s="67" customFormat="1" ht="12" x14ac:dyDescent="0.2">
      <c r="B39" s="79" t="s">
        <v>146</v>
      </c>
      <c r="C39" s="371">
        <v>63.594336509999998</v>
      </c>
      <c r="D39" s="371">
        <v>1.69428183</v>
      </c>
      <c r="E39" s="422">
        <v>1</v>
      </c>
    </row>
    <row r="40" spans="2:5" s="67" customFormat="1" ht="12" x14ac:dyDescent="0.2">
      <c r="B40" s="79" t="s">
        <v>147</v>
      </c>
      <c r="C40" s="371">
        <v>179.09256567999998</v>
      </c>
      <c r="D40" s="371">
        <v>218.66976226000003</v>
      </c>
      <c r="E40" s="422">
        <v>1</v>
      </c>
    </row>
    <row r="41" spans="2:5" s="67" customFormat="1" ht="12" x14ac:dyDescent="0.2">
      <c r="B41" s="79" t="s">
        <v>148</v>
      </c>
      <c r="C41" s="371">
        <v>309.35558477000001</v>
      </c>
      <c r="D41" s="371">
        <v>268.98568051000001</v>
      </c>
      <c r="E41" s="422">
        <v>1</v>
      </c>
    </row>
    <row r="42" spans="2:5" s="67" customFormat="1" ht="12" x14ac:dyDescent="0.2">
      <c r="B42" s="79" t="s">
        <v>149</v>
      </c>
      <c r="C42" s="371">
        <v>15.04789141</v>
      </c>
      <c r="D42" s="371">
        <v>14.67610781</v>
      </c>
      <c r="E42" s="422">
        <v>1</v>
      </c>
    </row>
    <row r="43" spans="2:5" s="67" customFormat="1" ht="12" x14ac:dyDescent="0.2">
      <c r="B43" s="79" t="s">
        <v>150</v>
      </c>
      <c r="C43" s="371">
        <v>215.61743086000001</v>
      </c>
      <c r="D43" s="371">
        <v>26.265307109999998</v>
      </c>
      <c r="E43" s="422">
        <v>1</v>
      </c>
    </row>
    <row r="44" spans="2:5" s="67" customFormat="1" ht="12" x14ac:dyDescent="0.2">
      <c r="B44" s="79" t="s">
        <v>151</v>
      </c>
      <c r="C44" s="371">
        <v>13.853455479999999</v>
      </c>
      <c r="D44" s="371">
        <v>9.9347612600000001</v>
      </c>
      <c r="E44" s="422">
        <v>1</v>
      </c>
    </row>
    <row r="45" spans="2:5" s="67" customFormat="1" ht="12" x14ac:dyDescent="0.2">
      <c r="B45" s="79" t="s">
        <v>152</v>
      </c>
      <c r="C45" s="371">
        <v>33.711112200000002</v>
      </c>
      <c r="D45" s="371">
        <v>19.607500630000001</v>
      </c>
      <c r="E45" s="422">
        <v>1</v>
      </c>
    </row>
    <row r="46" spans="2:5" s="67" customFormat="1" ht="12" x14ac:dyDescent="0.2">
      <c r="B46" s="79" t="s">
        <v>153</v>
      </c>
      <c r="C46" s="371">
        <v>52.800978899999997</v>
      </c>
      <c r="D46" s="371">
        <v>38.13337902</v>
      </c>
      <c r="E46" s="422">
        <v>1</v>
      </c>
    </row>
    <row r="47" spans="2:5" s="67" customFormat="1" ht="12" x14ac:dyDescent="0.2">
      <c r="B47" s="79" t="s">
        <v>120</v>
      </c>
      <c r="C47" s="371">
        <v>28.565186919999981</v>
      </c>
      <c r="D47" s="371">
        <v>46.025932329999854</v>
      </c>
      <c r="E47" s="422">
        <v>1</v>
      </c>
    </row>
    <row r="48" spans="2:5" x14ac:dyDescent="0.2">
      <c r="B48" s="77"/>
      <c r="C48" s="77"/>
      <c r="D48" s="77"/>
      <c r="E48" s="77"/>
    </row>
    <row r="49" spans="2:5" s="680" customFormat="1" ht="12" x14ac:dyDescent="0.2">
      <c r="B49" s="678" t="s">
        <v>148</v>
      </c>
      <c r="C49" s="679"/>
      <c r="D49" s="679"/>
      <c r="E49" s="679"/>
    </row>
    <row r="50" spans="2:5" s="67" customFormat="1" ht="12" x14ac:dyDescent="0.2">
      <c r="B50" s="418"/>
      <c r="C50" s="370" t="s">
        <v>104</v>
      </c>
      <c r="D50" s="370" t="s">
        <v>106</v>
      </c>
      <c r="E50" s="417"/>
    </row>
    <row r="51" spans="2:5" s="67" customFormat="1" ht="12" x14ac:dyDescent="0.2">
      <c r="B51" s="79" t="s">
        <v>154</v>
      </c>
      <c r="C51" s="371">
        <v>280.24620692000002</v>
      </c>
      <c r="D51" s="371">
        <v>233.29425775999999</v>
      </c>
      <c r="E51" s="77"/>
    </row>
    <row r="52" spans="2:5" s="67" customFormat="1" ht="12" x14ac:dyDescent="0.2">
      <c r="B52" s="79" t="s">
        <v>155</v>
      </c>
      <c r="C52" s="371">
        <v>29.109377850000001</v>
      </c>
      <c r="D52" s="371">
        <v>35.691422750000001</v>
      </c>
      <c r="E52" s="77"/>
    </row>
    <row r="53" spans="2:5" x14ac:dyDescent="0.2">
      <c r="B53" s="77"/>
      <c r="C53" s="77"/>
      <c r="D53" s="77"/>
      <c r="E53" s="77"/>
    </row>
    <row r="54" spans="2:5" s="680" customFormat="1" ht="12" x14ac:dyDescent="0.2">
      <c r="B54" s="679" t="s">
        <v>147</v>
      </c>
      <c r="C54" s="679"/>
      <c r="D54" s="679"/>
      <c r="E54" s="679"/>
    </row>
    <row r="55" spans="2:5" s="67" customFormat="1" ht="12" x14ac:dyDescent="0.2">
      <c r="B55" s="79"/>
      <c r="C55" s="370" t="s">
        <v>104</v>
      </c>
      <c r="D55" s="370" t="s">
        <v>106</v>
      </c>
      <c r="E55" s="77"/>
    </row>
    <row r="56" spans="2:5" s="67" customFormat="1" ht="12" x14ac:dyDescent="0.2">
      <c r="B56" s="79" t="s">
        <v>156</v>
      </c>
      <c r="C56" s="371">
        <v>2.7109881600000003</v>
      </c>
      <c r="D56" s="371">
        <v>28.127583830000003</v>
      </c>
      <c r="E56" s="77"/>
    </row>
    <row r="57" spans="2:5" s="67" customFormat="1" ht="12" x14ac:dyDescent="0.2">
      <c r="B57" s="79" t="s">
        <v>157</v>
      </c>
      <c r="C57" s="371">
        <v>80.126884579999995</v>
      </c>
      <c r="D57" s="371">
        <v>94.673812940000005</v>
      </c>
      <c r="E57" s="77"/>
    </row>
    <row r="58" spans="2:5" s="67" customFormat="1" ht="12" x14ac:dyDescent="0.2">
      <c r="B58" s="79" t="s">
        <v>158</v>
      </c>
      <c r="C58" s="371">
        <v>89.578055199999994</v>
      </c>
      <c r="D58" s="371">
        <v>87.37</v>
      </c>
      <c r="E58" s="77"/>
    </row>
    <row r="59" spans="2:5" s="67" customFormat="1" ht="12" x14ac:dyDescent="0.2">
      <c r="B59" s="79" t="s">
        <v>120</v>
      </c>
      <c r="C59" s="371">
        <f>C40-C56-C57-C58</f>
        <v>6.6766377399999897</v>
      </c>
      <c r="D59" s="371">
        <f>D40-D56-D57-D58</f>
        <v>8.4983654900000261</v>
      </c>
      <c r="E59" s="77"/>
    </row>
    <row r="60" spans="2:5" x14ac:dyDescent="0.2">
      <c r="B60" s="77"/>
      <c r="C60" s="419"/>
      <c r="D60" s="419"/>
      <c r="E60" s="77"/>
    </row>
    <row r="61" spans="2:5" s="67" customFormat="1" ht="12" x14ac:dyDescent="0.2">
      <c r="B61" s="420" t="s">
        <v>159</v>
      </c>
      <c r="D61" s="77"/>
      <c r="E61" s="77"/>
    </row>
    <row r="62" spans="2:5" s="67" customFormat="1" ht="12" x14ac:dyDescent="0.2">
      <c r="B62" s="421"/>
      <c r="C62" s="370" t="s">
        <v>104</v>
      </c>
      <c r="D62" s="77"/>
      <c r="E62" s="77"/>
    </row>
    <row r="63" spans="2:5" s="67" customFormat="1" ht="12" x14ac:dyDescent="0.2">
      <c r="B63" s="78" t="s">
        <v>160</v>
      </c>
      <c r="C63" s="371">
        <v>63.09</v>
      </c>
      <c r="D63" s="77"/>
      <c r="E63" s="77"/>
    </row>
    <row r="64" spans="2:5" s="67" customFormat="1" ht="12" x14ac:dyDescent="0.2">
      <c r="B64" s="78" t="s">
        <v>161</v>
      </c>
      <c r="C64" s="371">
        <v>152.53</v>
      </c>
      <c r="D64" s="77"/>
      <c r="E64" s="77"/>
    </row>
  </sheetData>
  <mergeCells count="3">
    <mergeCell ref="B5:F5"/>
    <mergeCell ref="B1:G1"/>
    <mergeCell ref="B3:G3"/>
  </mergeCells>
  <hyperlinks>
    <hyperlink ref="B1:C1" location="Cuprins_ro!B4" display="I. Balanța de plăți a Republicii Moldova în trimestrul I 2023 (date provizorii)" xr:uid="{C31B5CD9-32E5-40F5-9FC2-D0177B54F24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J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4.5703125" collapsed="false"/>
    <col min="3" max="9" customWidth="true" style="8" width="10.140625" collapsed="false"/>
    <col min="10" max="10" customWidth="true" style="8" width="11.140625" collapsed="false"/>
    <col min="11" max="16384" style="8" width="9.140625" collapsed="false"/>
  </cols>
  <sheetData>
    <row r="1" spans="2:10" s="594" customFormat="1" x14ac:dyDescent="0.2">
      <c r="B1" s="768" t="s">
        <v>184</v>
      </c>
      <c r="C1" s="769"/>
      <c r="D1" s="769"/>
      <c r="E1" s="769"/>
      <c r="F1" s="769"/>
      <c r="G1" s="769"/>
      <c r="H1" s="769"/>
      <c r="I1" s="769"/>
      <c r="J1" s="837"/>
    </row>
    <row r="2" spans="2:10" ht="11.25" customHeight="1" x14ac:dyDescent="0.2"/>
    <row r="3" spans="2:10" s="594" customFormat="1" x14ac:dyDescent="0.2">
      <c r="B3" s="809" t="s">
        <v>49</v>
      </c>
      <c r="C3" s="809"/>
      <c r="D3" s="809"/>
      <c r="E3" s="809"/>
      <c r="F3" s="809"/>
      <c r="G3" s="809"/>
      <c r="H3" s="809"/>
      <c r="I3" s="579"/>
    </row>
    <row r="4" spans="2:10" ht="5.0999999999999996" customHeight="1" thickBot="1" x14ac:dyDescent="0.25">
      <c r="B4" s="118"/>
    </row>
    <row r="5" spans="2:10" s="67" customFormat="1" ht="13.5" thickTop="1" thickBot="1" x14ac:dyDescent="0.25">
      <c r="B5" s="302"/>
      <c r="C5" s="838">
        <v>2024</v>
      </c>
      <c r="D5" s="839"/>
      <c r="E5" s="839"/>
      <c r="F5" s="840"/>
      <c r="G5" s="838">
        <v>2025</v>
      </c>
      <c r="H5" s="839"/>
      <c r="I5" s="844"/>
      <c r="J5" s="841" t="s">
        <v>205</v>
      </c>
    </row>
    <row r="6" spans="2:10" s="67" customFormat="1" ht="12.75" thickBot="1" x14ac:dyDescent="0.25">
      <c r="B6" s="383"/>
      <c r="C6" s="591" t="s">
        <v>187</v>
      </c>
      <c r="D6" s="603" t="s">
        <v>0</v>
      </c>
      <c r="E6" s="603" t="s">
        <v>188</v>
      </c>
      <c r="F6" s="592" t="s">
        <v>189</v>
      </c>
      <c r="G6" s="591" t="s">
        <v>175</v>
      </c>
      <c r="H6" s="591" t="s">
        <v>172</v>
      </c>
      <c r="I6" s="591" t="s">
        <v>188</v>
      </c>
      <c r="J6" s="842"/>
    </row>
    <row r="7" spans="2:10" s="67" customFormat="1" ht="12.75" thickBot="1" x14ac:dyDescent="0.25">
      <c r="B7" s="383"/>
      <c r="C7" s="843" t="s">
        <v>177</v>
      </c>
      <c r="D7" s="843"/>
      <c r="E7" s="843"/>
      <c r="F7" s="843"/>
      <c r="G7" s="843"/>
      <c r="H7" s="843"/>
      <c r="I7" s="499"/>
      <c r="J7" s="601" t="s">
        <v>5</v>
      </c>
    </row>
    <row r="8" spans="2:10" s="67" customFormat="1" ht="12.75" thickBot="1" x14ac:dyDescent="0.25">
      <c r="B8" s="384" t="s">
        <v>462</v>
      </c>
      <c r="C8" s="382">
        <v>128.26</v>
      </c>
      <c r="D8" s="382">
        <v>137.57</v>
      </c>
      <c r="E8" s="382">
        <v>148.69999999999999</v>
      </c>
      <c r="F8" s="382">
        <v>151.81</v>
      </c>
      <c r="G8" s="382">
        <v>158.79</v>
      </c>
      <c r="H8" s="382">
        <v>171.77</v>
      </c>
      <c r="I8" s="382">
        <v>189.35</v>
      </c>
      <c r="J8" s="388">
        <v>0.27300000000000002</v>
      </c>
    </row>
    <row r="9" spans="2:10" s="67" customFormat="1" ht="12.75" thickBot="1" x14ac:dyDescent="0.25">
      <c r="B9" s="385" t="s">
        <v>463</v>
      </c>
      <c r="C9" s="40">
        <v>54.76</v>
      </c>
      <c r="D9" s="40">
        <v>45.87</v>
      </c>
      <c r="E9" s="40">
        <v>51.41</v>
      </c>
      <c r="F9" s="40">
        <v>42.79</v>
      </c>
      <c r="G9" s="40">
        <v>47.71</v>
      </c>
      <c r="H9" s="40">
        <v>54.62</v>
      </c>
      <c r="I9" s="40">
        <v>57.93</v>
      </c>
      <c r="J9" s="389">
        <v>0.127</v>
      </c>
    </row>
    <row r="10" spans="2:10" s="67" customFormat="1" ht="13.5" thickTop="1" thickBot="1" x14ac:dyDescent="0.25">
      <c r="B10" s="385" t="s">
        <v>464</v>
      </c>
      <c r="C10" s="40">
        <v>73.5</v>
      </c>
      <c r="D10" s="40">
        <v>91.7</v>
      </c>
      <c r="E10" s="40">
        <v>97.3</v>
      </c>
      <c r="F10" s="40">
        <v>109.02</v>
      </c>
      <c r="G10" s="40">
        <v>111.09</v>
      </c>
      <c r="H10" s="40">
        <v>117.15</v>
      </c>
      <c r="I10" s="40">
        <v>131.41999999999999</v>
      </c>
      <c r="J10" s="389">
        <v>0.35099999999999998</v>
      </c>
    </row>
    <row r="11" spans="2:10" s="67" customFormat="1" ht="13.5" thickTop="1" thickBot="1" x14ac:dyDescent="0.25">
      <c r="B11" s="386" t="s">
        <v>465</v>
      </c>
      <c r="C11" s="358">
        <v>153.51</v>
      </c>
      <c r="D11" s="358">
        <v>163.38999999999999</v>
      </c>
      <c r="E11" s="358">
        <v>170.16</v>
      </c>
      <c r="F11" s="358">
        <v>178.74</v>
      </c>
      <c r="G11" s="358">
        <v>183.89</v>
      </c>
      <c r="H11" s="358">
        <v>200.61</v>
      </c>
      <c r="I11" s="358">
        <v>215.62</v>
      </c>
      <c r="J11" s="390">
        <v>0.26700000000000002</v>
      </c>
    </row>
    <row r="12" spans="2:10" s="67" customFormat="1" ht="13.5" thickTop="1" thickBot="1" x14ac:dyDescent="0.25">
      <c r="B12" s="385" t="s">
        <v>463</v>
      </c>
      <c r="C12" s="40">
        <v>60.29</v>
      </c>
      <c r="D12" s="40">
        <v>52.86</v>
      </c>
      <c r="E12" s="40">
        <v>57.43</v>
      </c>
      <c r="F12" s="40">
        <v>50.11</v>
      </c>
      <c r="G12" s="40">
        <v>53.99</v>
      </c>
      <c r="H12" s="40">
        <v>60.1</v>
      </c>
      <c r="I12" s="40">
        <v>63.09</v>
      </c>
      <c r="J12" s="389">
        <v>9.9000000000000005E-2</v>
      </c>
    </row>
    <row r="13" spans="2:10" s="67" customFormat="1" ht="13.5" thickTop="1" thickBot="1" x14ac:dyDescent="0.25">
      <c r="B13" s="385" t="s">
        <v>466</v>
      </c>
      <c r="C13" s="40">
        <v>93.22</v>
      </c>
      <c r="D13" s="40">
        <v>110.54</v>
      </c>
      <c r="E13" s="40">
        <v>112.72</v>
      </c>
      <c r="F13" s="40">
        <v>128.63999999999999</v>
      </c>
      <c r="G13" s="40">
        <v>129.9</v>
      </c>
      <c r="H13" s="40">
        <v>140.51</v>
      </c>
      <c r="I13" s="40">
        <v>152.53</v>
      </c>
      <c r="J13" s="389">
        <v>0.35299999999999998</v>
      </c>
    </row>
    <row r="14" spans="2:10" s="67" customFormat="1" ht="13.5" thickTop="1" thickBot="1" x14ac:dyDescent="0.25">
      <c r="B14" s="386" t="s">
        <v>467</v>
      </c>
      <c r="C14" s="358">
        <v>25.25</v>
      </c>
      <c r="D14" s="358">
        <v>25.83</v>
      </c>
      <c r="E14" s="358">
        <v>21.45</v>
      </c>
      <c r="F14" s="358">
        <v>26.94</v>
      </c>
      <c r="G14" s="358">
        <v>25.1</v>
      </c>
      <c r="H14" s="358">
        <v>28.84</v>
      </c>
      <c r="I14" s="358">
        <v>26.27</v>
      </c>
      <c r="J14" s="390">
        <v>0.22500000000000001</v>
      </c>
    </row>
    <row r="15" spans="2:10" s="67" customFormat="1" ht="13.5" thickTop="1" thickBot="1" x14ac:dyDescent="0.25">
      <c r="B15" s="385" t="s">
        <v>463</v>
      </c>
      <c r="C15" s="40">
        <v>5.53</v>
      </c>
      <c r="D15" s="40">
        <v>6.99</v>
      </c>
      <c r="E15" s="40">
        <v>6.03</v>
      </c>
      <c r="F15" s="40">
        <v>7.31</v>
      </c>
      <c r="G15" s="40">
        <v>6.28</v>
      </c>
      <c r="H15" s="40">
        <v>5.48</v>
      </c>
      <c r="I15" s="40">
        <v>5.16</v>
      </c>
      <c r="J15" s="389">
        <v>-0.14399999999999999</v>
      </c>
    </row>
    <row r="16" spans="2:10" s="67" customFormat="1" ht="13.5" thickTop="1" thickBot="1" x14ac:dyDescent="0.25">
      <c r="B16" s="385" t="s">
        <v>464</v>
      </c>
      <c r="C16" s="40">
        <v>19.72</v>
      </c>
      <c r="D16" s="40">
        <v>18.829999999999998</v>
      </c>
      <c r="E16" s="40">
        <v>15.43</v>
      </c>
      <c r="F16" s="40">
        <v>19.62</v>
      </c>
      <c r="G16" s="40">
        <v>18.82</v>
      </c>
      <c r="H16" s="40">
        <v>23.36</v>
      </c>
      <c r="I16" s="40">
        <v>21.11</v>
      </c>
      <c r="J16" s="389">
        <v>0.36799999999999999</v>
      </c>
    </row>
    <row r="17" spans="2:9" s="20" customFormat="1" ht="11.25" thickTop="1" x14ac:dyDescent="0.15">
      <c r="B17" s="442" t="s">
        <v>355</v>
      </c>
    </row>
    <row r="18" spans="2:9" s="20" customFormat="1" ht="10.5" x14ac:dyDescent="0.15">
      <c r="B18" s="836" t="s">
        <v>468</v>
      </c>
      <c r="C18" s="836"/>
      <c r="D18" s="836"/>
      <c r="E18" s="836"/>
      <c r="F18" s="836"/>
      <c r="G18" s="836"/>
      <c r="H18" s="836"/>
      <c r="I18" s="586"/>
    </row>
    <row r="24" spans="2:9" ht="15" thickBot="1" x14ac:dyDescent="0.25"/>
    <row r="25" spans="2:9" x14ac:dyDescent="0.2">
      <c r="B25" s="387"/>
    </row>
    <row r="29" spans="2:9" x14ac:dyDescent="0.2">
      <c r="C29" s="41"/>
      <c r="D29" s="41"/>
      <c r="E29" s="41"/>
      <c r="F29" s="41"/>
      <c r="G29" s="41"/>
      <c r="H29" s="41"/>
      <c r="I29" s="41"/>
    </row>
    <row r="30" spans="2:9" x14ac:dyDescent="0.2">
      <c r="C30" s="41"/>
      <c r="D30" s="41"/>
      <c r="E30" s="41"/>
      <c r="F30" s="41"/>
      <c r="G30" s="41"/>
      <c r="H30" s="41"/>
      <c r="I30" s="41"/>
    </row>
    <row r="31" spans="2:9" x14ac:dyDescent="0.2">
      <c r="C31" s="41"/>
      <c r="D31" s="41"/>
      <c r="E31" s="41"/>
      <c r="F31" s="41"/>
      <c r="G31" s="41"/>
      <c r="H31" s="41"/>
      <c r="I31" s="41"/>
    </row>
    <row r="32" spans="2:9" x14ac:dyDescent="0.2">
      <c r="C32" s="41"/>
      <c r="D32" s="41"/>
      <c r="E32" s="41"/>
      <c r="F32" s="41"/>
      <c r="G32" s="41"/>
      <c r="H32" s="41"/>
      <c r="I32" s="41"/>
    </row>
    <row r="33" spans="3:9" x14ac:dyDescent="0.2">
      <c r="C33" s="41"/>
      <c r="D33" s="41"/>
      <c r="E33" s="41"/>
      <c r="F33" s="41"/>
      <c r="G33" s="41"/>
      <c r="H33" s="41"/>
      <c r="I33" s="41"/>
    </row>
    <row r="34" spans="3:9" x14ac:dyDescent="0.2">
      <c r="C34" s="41"/>
      <c r="D34" s="41"/>
      <c r="E34" s="41"/>
      <c r="F34" s="41"/>
      <c r="G34" s="41"/>
      <c r="H34" s="41"/>
      <c r="I34" s="41"/>
    </row>
    <row r="35" spans="3:9" x14ac:dyDescent="0.2">
      <c r="C35" s="41"/>
      <c r="D35" s="41"/>
      <c r="E35" s="41"/>
      <c r="F35" s="41"/>
      <c r="G35" s="41"/>
      <c r="H35" s="41"/>
      <c r="I35" s="41"/>
    </row>
  </sheetData>
  <mergeCells count="7">
    <mergeCell ref="B3:H3"/>
    <mergeCell ref="B18:H18"/>
    <mergeCell ref="B1:J1"/>
    <mergeCell ref="C5:F5"/>
    <mergeCell ref="J5:J6"/>
    <mergeCell ref="C7:H7"/>
    <mergeCell ref="G5:I5"/>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V60"/>
  <sheetViews>
    <sheetView showGridLines="0" showRowColHeaders="0" zoomScaleNormal="100" workbookViewId="0"/>
  </sheetViews>
  <sheetFormatPr defaultColWidth="9.140625" defaultRowHeight="10.5" x14ac:dyDescent="0.15"/>
  <cols>
    <col min="1" max="1" customWidth="true" style="535" width="5.7109375" collapsed="false"/>
    <col min="2" max="2" customWidth="true" style="535" width="33.42578125" collapsed="false"/>
    <col min="3" max="9" customWidth="true" style="535" width="10.28515625" collapsed="false"/>
    <col min="10" max="18" style="536" width="9.140625" collapsed="false"/>
    <col min="19" max="16384" style="535" width="9.140625" collapsed="false"/>
  </cols>
  <sheetData>
    <row r="1" spans="2:18" s="594" customFormat="1" ht="14.25" x14ac:dyDescent="0.2">
      <c r="B1" s="768" t="s">
        <v>184</v>
      </c>
      <c r="C1" s="769"/>
      <c r="D1" s="769"/>
      <c r="E1" s="769"/>
      <c r="F1" s="769"/>
      <c r="G1" s="769"/>
      <c r="H1" s="769"/>
      <c r="I1" s="769"/>
      <c r="J1" s="146"/>
      <c r="K1" s="146"/>
      <c r="L1" s="146"/>
      <c r="M1" s="146"/>
      <c r="N1" s="146"/>
      <c r="O1" s="146"/>
      <c r="P1" s="146"/>
      <c r="Q1" s="146"/>
      <c r="R1" s="146"/>
    </row>
    <row r="2" spans="2:18" ht="11.25" customHeight="1" x14ac:dyDescent="0.15"/>
    <row r="3" spans="2:18" s="682" customFormat="1" ht="30" customHeight="1" x14ac:dyDescent="0.25">
      <c r="B3" s="845" t="s">
        <v>363</v>
      </c>
      <c r="C3" s="845"/>
      <c r="D3" s="845"/>
      <c r="E3" s="845"/>
      <c r="F3" s="845"/>
      <c r="G3" s="845"/>
      <c r="H3" s="845"/>
      <c r="I3" s="845"/>
      <c r="J3" s="681"/>
      <c r="K3" s="681"/>
      <c r="L3" s="681"/>
      <c r="M3" s="681"/>
      <c r="N3" s="681"/>
      <c r="O3" s="681"/>
      <c r="P3" s="681"/>
      <c r="Q3" s="681"/>
      <c r="R3" s="681"/>
    </row>
    <row r="4" spans="2:18" ht="5.0999999999999996" customHeight="1" x14ac:dyDescent="0.15">
      <c r="B4" s="536"/>
      <c r="C4" s="536"/>
      <c r="D4" s="536"/>
      <c r="E4" s="536"/>
      <c r="F4" s="536"/>
      <c r="G4" s="536"/>
      <c r="H4" s="536"/>
      <c r="I4" s="536"/>
    </row>
    <row r="5" spans="2:18" s="538" customFormat="1" ht="14.25" x14ac:dyDescent="0.2">
      <c r="B5" s="846" t="s">
        <v>129</v>
      </c>
      <c r="C5" s="846"/>
      <c r="D5" s="846"/>
      <c r="E5" s="846"/>
      <c r="F5" s="846"/>
      <c r="G5" s="846"/>
      <c r="H5" s="846"/>
      <c r="I5" s="846"/>
      <c r="J5" s="537"/>
      <c r="K5" s="537"/>
      <c r="L5" s="537"/>
      <c r="M5" s="537"/>
      <c r="N5" s="537"/>
      <c r="O5" s="537"/>
      <c r="P5" s="537"/>
      <c r="Q5" s="537"/>
      <c r="R5" s="537"/>
    </row>
    <row r="14" spans="2:18" ht="14.1" customHeight="1" x14ac:dyDescent="0.15"/>
    <row r="15" spans="2:18" ht="14.1" customHeight="1" x14ac:dyDescent="0.15"/>
    <row r="16" spans="2:18" ht="14.1" customHeight="1" x14ac:dyDescent="0.15"/>
    <row r="17" spans="2:18" ht="14.1" customHeight="1" x14ac:dyDescent="0.15"/>
    <row r="18" spans="2:18" ht="14.1" customHeight="1" x14ac:dyDescent="0.15"/>
    <row r="19" spans="2:18" ht="14.1" customHeight="1" x14ac:dyDescent="0.15"/>
    <row r="20" spans="2:18" ht="14.1" customHeight="1" x14ac:dyDescent="0.15"/>
    <row r="21" spans="2:18" ht="14.1" customHeight="1" x14ac:dyDescent="0.15"/>
    <row r="22" spans="2:18" ht="14.1" customHeight="1" x14ac:dyDescent="0.15"/>
    <row r="23" spans="2:18" ht="14.1" customHeight="1" x14ac:dyDescent="0.15"/>
    <row r="24" spans="2:18" ht="14.1" customHeight="1" x14ac:dyDescent="0.15"/>
    <row r="25" spans="2:18" s="685" customFormat="1" ht="12.75" x14ac:dyDescent="0.2">
      <c r="B25" s="587" t="s">
        <v>80</v>
      </c>
      <c r="C25" s="683"/>
      <c r="D25" s="847" t="s">
        <v>81</v>
      </c>
      <c r="E25" s="848"/>
      <c r="F25" s="848"/>
      <c r="G25" s="848"/>
      <c r="H25" s="848"/>
      <c r="I25" s="848"/>
      <c r="J25" s="684"/>
      <c r="K25" s="684"/>
      <c r="L25" s="684"/>
      <c r="M25" s="684"/>
      <c r="N25" s="684"/>
      <c r="O25" s="684"/>
      <c r="P25" s="684"/>
      <c r="Q25" s="684"/>
      <c r="R25" s="684"/>
    </row>
    <row r="26" spans="2:18" x14ac:dyDescent="0.15">
      <c r="B26" s="539"/>
      <c r="C26" s="539"/>
      <c r="D26" s="539"/>
      <c r="E26" s="539"/>
      <c r="F26" s="539"/>
      <c r="G26" s="539"/>
      <c r="H26" s="539"/>
      <c r="I26" s="539"/>
    </row>
    <row r="27" spans="2:18" ht="27" customHeight="1" x14ac:dyDescent="0.15">
      <c r="C27" s="539"/>
      <c r="D27" s="539"/>
      <c r="E27" s="539"/>
      <c r="F27" s="539"/>
      <c r="G27" s="539"/>
      <c r="H27" s="539"/>
      <c r="I27" s="539"/>
    </row>
    <row r="28" spans="2:18" ht="27" customHeight="1" x14ac:dyDescent="0.15">
      <c r="B28" s="539"/>
      <c r="C28" s="539"/>
      <c r="D28" s="539"/>
      <c r="E28" s="539"/>
      <c r="F28" s="539"/>
      <c r="G28" s="539"/>
      <c r="H28" s="539"/>
      <c r="I28" s="539"/>
    </row>
    <row r="29" spans="2:18" ht="27" customHeight="1" x14ac:dyDescent="0.15">
      <c r="B29" s="539"/>
      <c r="C29" s="539"/>
      <c r="D29" s="539"/>
      <c r="E29" s="539"/>
      <c r="F29" s="539"/>
      <c r="G29" s="539"/>
      <c r="H29" s="539"/>
      <c r="I29" s="539"/>
    </row>
    <row r="30" spans="2:18" ht="27" customHeight="1" x14ac:dyDescent="0.15">
      <c r="B30" s="539"/>
      <c r="C30" s="539"/>
      <c r="D30" s="539"/>
      <c r="E30" s="539"/>
      <c r="F30" s="539"/>
      <c r="G30" s="539"/>
      <c r="H30" s="539"/>
      <c r="I30" s="539"/>
    </row>
    <row r="31" spans="2:18" ht="27" customHeight="1" x14ac:dyDescent="0.15">
      <c r="B31" s="539"/>
      <c r="C31" s="539"/>
      <c r="D31" s="539"/>
      <c r="E31" s="539"/>
      <c r="F31" s="539"/>
      <c r="G31" s="539"/>
      <c r="H31" s="539"/>
      <c r="I31" s="539"/>
    </row>
    <row r="32" spans="2:18" ht="27" customHeight="1" x14ac:dyDescent="0.15">
      <c r="B32" s="539"/>
      <c r="C32" s="539"/>
      <c r="D32" s="539"/>
      <c r="E32" s="539"/>
      <c r="F32" s="539"/>
      <c r="G32" s="539"/>
      <c r="H32" s="539"/>
      <c r="I32" s="539"/>
    </row>
    <row r="33" spans="1:22" ht="27" customHeight="1" x14ac:dyDescent="0.15">
      <c r="B33" s="539"/>
      <c r="C33" s="539"/>
      <c r="D33" s="539"/>
      <c r="E33" s="539"/>
      <c r="F33" s="539"/>
      <c r="G33" s="539"/>
      <c r="H33" s="539"/>
      <c r="I33" s="539"/>
    </row>
    <row r="34" spans="1:22" ht="27" customHeight="1" x14ac:dyDescent="0.15">
      <c r="B34" s="539"/>
      <c r="C34" s="539"/>
      <c r="D34" s="539"/>
      <c r="E34" s="539"/>
      <c r="F34" s="539"/>
      <c r="G34" s="539"/>
      <c r="H34" s="539"/>
      <c r="I34" s="539"/>
    </row>
    <row r="35" spans="1:22" ht="27" customHeight="1" x14ac:dyDescent="0.15">
      <c r="B35" s="539"/>
      <c r="C35" s="539"/>
      <c r="D35" s="539"/>
      <c r="E35" s="539"/>
      <c r="F35" s="539"/>
      <c r="G35" s="539"/>
      <c r="H35" s="539"/>
      <c r="I35" s="539"/>
    </row>
    <row r="36" spans="1:22" s="20" customFormat="1" x14ac:dyDescent="0.15">
      <c r="B36" s="442" t="s">
        <v>355</v>
      </c>
      <c r="C36" s="237"/>
      <c r="D36" s="237"/>
      <c r="E36" s="237"/>
      <c r="F36" s="237"/>
      <c r="G36" s="237"/>
      <c r="H36" s="237"/>
      <c r="I36" s="237"/>
      <c r="J36" s="303"/>
      <c r="K36" s="686"/>
      <c r="L36" s="686"/>
      <c r="M36" s="686"/>
      <c r="N36" s="686"/>
      <c r="O36" s="686"/>
      <c r="P36" s="687"/>
      <c r="Q36" s="686"/>
      <c r="R36" s="686"/>
    </row>
    <row r="37" spans="1:22" s="8" customFormat="1" ht="11.25" customHeight="1" x14ac:dyDescent="0.2">
      <c r="B37" s="223"/>
      <c r="C37" s="223"/>
      <c r="D37" s="223"/>
      <c r="E37" s="223"/>
      <c r="F37" s="223"/>
      <c r="G37" s="223"/>
      <c r="H37" s="223"/>
      <c r="I37" s="223"/>
      <c r="J37" s="306"/>
      <c r="K37" s="304"/>
      <c r="L37" s="304"/>
      <c r="M37" s="304"/>
      <c r="N37" s="146"/>
      <c r="O37" s="146"/>
      <c r="P37" s="305"/>
      <c r="Q37" s="146"/>
      <c r="R37" s="146"/>
    </row>
    <row r="38" spans="1:22" ht="11.25" customHeight="1" x14ac:dyDescent="0.15">
      <c r="B38" s="849"/>
      <c r="C38" s="850">
        <v>2024</v>
      </c>
      <c r="D38" s="851"/>
      <c r="E38" s="851"/>
      <c r="F38" s="851"/>
      <c r="G38" s="850">
        <v>2025</v>
      </c>
      <c r="H38" s="851"/>
      <c r="I38" s="852"/>
    </row>
    <row r="39" spans="1:22" x14ac:dyDescent="0.15">
      <c r="B39" s="849"/>
      <c r="C39" s="432" t="s">
        <v>187</v>
      </c>
      <c r="D39" s="432" t="s">
        <v>0</v>
      </c>
      <c r="E39" s="432" t="s">
        <v>188</v>
      </c>
      <c r="F39" s="433" t="s">
        <v>189</v>
      </c>
      <c r="G39" s="432" t="s">
        <v>175</v>
      </c>
      <c r="H39" s="218" t="s">
        <v>172</v>
      </c>
      <c r="I39" s="218" t="s">
        <v>188</v>
      </c>
    </row>
    <row r="40" spans="1:22" x14ac:dyDescent="0.15">
      <c r="B40" s="142" t="s">
        <v>453</v>
      </c>
      <c r="C40" s="449">
        <v>2.1999999999999999E-2</v>
      </c>
      <c r="D40" s="449">
        <v>0.01</v>
      </c>
      <c r="E40" s="449">
        <v>1E-3</v>
      </c>
      <c r="F40" s="449">
        <v>-7.0000000000000001E-3</v>
      </c>
      <c r="G40" s="449">
        <v>8.9999999999999993E-3</v>
      </c>
      <c r="H40" s="449">
        <v>-4.0000000000000001E-3</v>
      </c>
      <c r="I40" s="449">
        <v>-7.0000000000000001E-3</v>
      </c>
      <c r="J40" s="686"/>
      <c r="K40" s="686"/>
      <c r="L40" s="686"/>
      <c r="M40" s="686"/>
      <c r="N40" s="686"/>
      <c r="O40" s="686"/>
      <c r="P40" s="686"/>
      <c r="Q40" s="686"/>
      <c r="R40" s="540"/>
      <c r="S40" s="541"/>
      <c r="T40" s="541"/>
      <c r="U40" s="541"/>
      <c r="V40" s="541"/>
    </row>
    <row r="41" spans="1:22" x14ac:dyDescent="0.15">
      <c r="B41" s="142" t="s">
        <v>469</v>
      </c>
      <c r="C41" s="450">
        <v>167.62735706000001</v>
      </c>
      <c r="D41" s="450">
        <v>216.10637489999999</v>
      </c>
      <c r="E41" s="450">
        <v>199.60221194000002</v>
      </c>
      <c r="F41" s="450">
        <v>189.46462309</v>
      </c>
      <c r="G41" s="450">
        <v>164.1</v>
      </c>
      <c r="H41" s="450">
        <v>183.52</v>
      </c>
      <c r="I41" s="450">
        <v>171.99</v>
      </c>
      <c r="J41" s="686"/>
      <c r="K41" s="686"/>
      <c r="L41" s="686"/>
      <c r="M41" s="686"/>
      <c r="N41" s="686"/>
      <c r="O41" s="686"/>
      <c r="P41" s="686"/>
      <c r="Q41" s="686"/>
      <c r="R41" s="540"/>
      <c r="S41" s="541"/>
      <c r="T41" s="541"/>
      <c r="U41" s="541"/>
      <c r="V41" s="541"/>
    </row>
    <row r="42" spans="1:22" x14ac:dyDescent="0.15">
      <c r="B42" s="142" t="s">
        <v>470</v>
      </c>
      <c r="C42" s="450">
        <v>-85.410525169999971</v>
      </c>
      <c r="D42" s="450">
        <v>-174.69587657</v>
      </c>
      <c r="E42" s="450">
        <v>-199.72481838999997</v>
      </c>
      <c r="F42" s="450">
        <v>-222.30260810999999</v>
      </c>
      <c r="G42" s="450">
        <v>-129.46</v>
      </c>
      <c r="H42" s="450">
        <v>-203.78</v>
      </c>
      <c r="I42" s="450">
        <v>-215.78</v>
      </c>
      <c r="J42" s="686"/>
      <c r="K42" s="686"/>
      <c r="L42" s="686"/>
      <c r="M42" s="686"/>
      <c r="N42" s="686"/>
      <c r="O42" s="686"/>
      <c r="P42" s="686"/>
      <c r="Q42" s="686"/>
      <c r="R42" s="540"/>
      <c r="S42" s="541"/>
      <c r="T42" s="541"/>
      <c r="U42" s="541"/>
      <c r="V42" s="541"/>
    </row>
    <row r="43" spans="1:22" x14ac:dyDescent="0.15">
      <c r="B43" s="142" t="s">
        <v>471</v>
      </c>
      <c r="C43" s="450">
        <v>0.98</v>
      </c>
      <c r="D43" s="450">
        <v>1.05</v>
      </c>
      <c r="E43" s="450">
        <v>3.0000000000000027E-2</v>
      </c>
      <c r="F43" s="450">
        <v>0.83000000000000007</v>
      </c>
      <c r="G43" s="450">
        <v>1.65641522</v>
      </c>
      <c r="H43" s="450">
        <v>1.97</v>
      </c>
      <c r="I43" s="450">
        <v>2.15</v>
      </c>
      <c r="J43" s="686"/>
      <c r="K43" s="686"/>
      <c r="L43" s="686"/>
      <c r="M43" s="686"/>
      <c r="N43" s="686"/>
      <c r="O43" s="686"/>
      <c r="P43" s="686"/>
      <c r="Q43" s="686"/>
      <c r="R43" s="540"/>
      <c r="S43" s="541"/>
      <c r="T43" s="541"/>
      <c r="U43" s="541"/>
      <c r="V43" s="541"/>
    </row>
    <row r="44" spans="1:22" x14ac:dyDescent="0.15">
      <c r="B44" s="187" t="s">
        <v>93</v>
      </c>
      <c r="C44" s="450">
        <v>83.196831890000027</v>
      </c>
      <c r="D44" s="450">
        <v>42.46049832999995</v>
      </c>
      <c r="E44" s="450">
        <v>-9.2606450000005225E-2</v>
      </c>
      <c r="F44" s="450">
        <v>-32.007985020000035</v>
      </c>
      <c r="G44" s="450">
        <v>36.299999999999997</v>
      </c>
      <c r="H44" s="450">
        <v>-18.29</v>
      </c>
      <c r="I44" s="450">
        <v>-41.64</v>
      </c>
      <c r="J44" s="686"/>
      <c r="K44" s="686"/>
      <c r="L44" s="686"/>
      <c r="M44" s="686"/>
      <c r="N44" s="686"/>
      <c r="O44" s="686"/>
      <c r="P44" s="686"/>
      <c r="Q44" s="686"/>
      <c r="R44" s="540"/>
      <c r="S44" s="541"/>
      <c r="T44" s="541"/>
      <c r="U44" s="541"/>
      <c r="V44" s="541"/>
    </row>
    <row r="45" spans="1:22" x14ac:dyDescent="0.15">
      <c r="C45" s="542"/>
      <c r="D45" s="542"/>
      <c r="E45" s="542"/>
      <c r="F45" s="542"/>
      <c r="G45" s="542"/>
      <c r="H45" s="542"/>
    </row>
    <row r="46" spans="1:22" x14ac:dyDescent="0.15">
      <c r="A46" s="535" t="s">
        <v>80</v>
      </c>
      <c r="B46" s="543" t="s">
        <v>162</v>
      </c>
      <c r="C46" s="500">
        <v>201.67245955999999</v>
      </c>
      <c r="D46" s="544">
        <v>1</v>
      </c>
      <c r="E46" s="542"/>
      <c r="F46" s="542"/>
      <c r="G46" s="542"/>
      <c r="H46" s="542"/>
    </row>
    <row r="47" spans="1:22" x14ac:dyDescent="0.15">
      <c r="B47" s="543" t="s">
        <v>163</v>
      </c>
      <c r="C47" s="500">
        <v>47.7574939</v>
      </c>
      <c r="D47" s="544">
        <v>1</v>
      </c>
      <c r="E47" s="542"/>
      <c r="F47" s="542"/>
      <c r="G47" s="542"/>
      <c r="H47" s="542"/>
    </row>
    <row r="48" spans="1:22" x14ac:dyDescent="0.15">
      <c r="B48" s="545" t="s">
        <v>164</v>
      </c>
      <c r="C48" s="500">
        <v>1.8</v>
      </c>
      <c r="D48" s="544">
        <v>1</v>
      </c>
      <c r="K48" s="20"/>
      <c r="L48" s="20"/>
    </row>
    <row r="49" spans="1:12" x14ac:dyDescent="0.15">
      <c r="A49" s="535" t="s">
        <v>81</v>
      </c>
      <c r="B49" s="543" t="s">
        <v>162</v>
      </c>
      <c r="C49" s="500">
        <v>29.681632629999999</v>
      </c>
      <c r="D49" s="544">
        <v>1</v>
      </c>
      <c r="K49" s="20"/>
      <c r="L49" s="20"/>
    </row>
    <row r="50" spans="1:12" x14ac:dyDescent="0.15">
      <c r="B50" s="543" t="s">
        <v>163</v>
      </c>
      <c r="C50" s="500">
        <v>263.53372932000002</v>
      </c>
      <c r="D50" s="544">
        <v>1</v>
      </c>
      <c r="K50" s="20"/>
      <c r="L50" s="20"/>
    </row>
    <row r="51" spans="1:12" x14ac:dyDescent="0.15">
      <c r="B51" s="543" t="s">
        <v>164</v>
      </c>
      <c r="C51" s="500">
        <v>-0.34895793000000008</v>
      </c>
      <c r="D51" s="544">
        <v>1</v>
      </c>
      <c r="K51" s="20"/>
      <c r="L51" s="20"/>
    </row>
    <row r="52" spans="1:12" ht="15" x14ac:dyDescent="0.25">
      <c r="C52" s="546"/>
      <c r="D52" s="547"/>
      <c r="K52"/>
      <c r="L52"/>
    </row>
    <row r="53" spans="1:12" ht="15" x14ac:dyDescent="0.25">
      <c r="C53" s="546"/>
      <c r="K53"/>
      <c r="L53"/>
    </row>
    <row r="54" spans="1:12" x14ac:dyDescent="0.15">
      <c r="B54" s="543" t="s">
        <v>165</v>
      </c>
      <c r="C54" s="500">
        <v>38.770000000000003</v>
      </c>
      <c r="K54" s="20"/>
      <c r="L54" s="20"/>
    </row>
    <row r="55" spans="1:12" x14ac:dyDescent="0.15">
      <c r="B55" s="543" t="s">
        <v>166</v>
      </c>
      <c r="C55" s="500">
        <v>5.8270026100000001</v>
      </c>
      <c r="D55" s="548"/>
      <c r="E55" s="548"/>
      <c r="F55" s="548"/>
      <c r="G55" s="548"/>
      <c r="H55" s="548"/>
      <c r="I55" s="548"/>
    </row>
    <row r="56" spans="1:12" x14ac:dyDescent="0.15">
      <c r="C56" s="546"/>
      <c r="D56" s="548"/>
      <c r="E56" s="548"/>
      <c r="F56" s="548"/>
      <c r="G56" s="548"/>
      <c r="H56" s="548"/>
      <c r="I56" s="548"/>
    </row>
    <row r="57" spans="1:12" x14ac:dyDescent="0.15">
      <c r="C57" s="546"/>
      <c r="D57" s="548"/>
      <c r="E57" s="548"/>
      <c r="F57" s="548"/>
      <c r="G57" s="548"/>
      <c r="H57" s="548"/>
      <c r="I57" s="548"/>
    </row>
    <row r="58" spans="1:12" x14ac:dyDescent="0.15">
      <c r="B58" s="543" t="s">
        <v>167</v>
      </c>
      <c r="C58" s="500">
        <v>222.52120807</v>
      </c>
      <c r="D58" s="548"/>
      <c r="E58" s="548"/>
      <c r="F58" s="548"/>
      <c r="G58" s="548"/>
      <c r="H58" s="548"/>
      <c r="I58" s="548"/>
    </row>
    <row r="59" spans="1:12" x14ac:dyDescent="0.15">
      <c r="B59" s="543" t="s">
        <v>168</v>
      </c>
      <c r="C59" s="500">
        <v>40.943967409999999</v>
      </c>
      <c r="D59" s="548"/>
      <c r="E59" s="548"/>
      <c r="F59" s="548"/>
      <c r="G59" s="548"/>
      <c r="H59" s="548"/>
      <c r="I59" s="548"/>
    </row>
    <row r="60" spans="1:12" x14ac:dyDescent="0.15">
      <c r="C60" s="546"/>
      <c r="D60" s="546"/>
      <c r="E60" s="546"/>
      <c r="F60" s="546"/>
      <c r="G60" s="546"/>
      <c r="H60" s="546"/>
      <c r="I60" s="546"/>
    </row>
  </sheetData>
  <mergeCells count="7">
    <mergeCell ref="B1:I1"/>
    <mergeCell ref="B3:I3"/>
    <mergeCell ref="B5:I5"/>
    <mergeCell ref="D25:I25"/>
    <mergeCell ref="B38:B39"/>
    <mergeCell ref="C38:F38"/>
    <mergeCell ref="G38:I38"/>
  </mergeCells>
  <hyperlinks>
    <hyperlink ref="B1:C1" location="Cuprins_ro!B4" display="I. Balanța de plăți a Republicii Moldova în trimestrul I 2023 (date provizorii)" xr:uid="{B2ECAB07-5C07-44FC-9C48-1A16EF6B2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Q72"/>
  <sheetViews>
    <sheetView showGridLines="0" showRowColHeaders="0" zoomScaleNormal="100" workbookViewId="0"/>
  </sheetViews>
  <sheetFormatPr defaultColWidth="9.140625" defaultRowHeight="10.5" x14ac:dyDescent="0.15"/>
  <cols>
    <col min="1" max="1" customWidth="true" style="188" width="5.7109375" collapsed="false"/>
    <col min="2" max="2" customWidth="true" style="188" width="43.85546875" collapsed="false"/>
    <col min="3" max="9" customWidth="true" style="188" width="8.5703125" collapsed="false"/>
    <col min="10" max="16384" style="188" width="9.140625" collapsed="false"/>
  </cols>
  <sheetData>
    <row r="1" spans="2:9" s="594" customFormat="1" ht="14.25" x14ac:dyDescent="0.2">
      <c r="B1" s="768" t="s">
        <v>184</v>
      </c>
      <c r="C1" s="769"/>
      <c r="D1" s="769"/>
      <c r="E1" s="769"/>
      <c r="F1" s="769"/>
      <c r="G1" s="769"/>
      <c r="H1" s="769"/>
      <c r="I1" s="769"/>
    </row>
    <row r="2" spans="2:9" ht="11.25" customHeight="1" x14ac:dyDescent="0.15"/>
    <row r="3" spans="2:9" s="688" customFormat="1" ht="30" customHeight="1" x14ac:dyDescent="0.25">
      <c r="B3" s="845" t="s">
        <v>206</v>
      </c>
      <c r="C3" s="845"/>
      <c r="D3" s="845"/>
      <c r="E3" s="845"/>
      <c r="F3" s="845"/>
      <c r="G3" s="845"/>
      <c r="H3" s="845"/>
      <c r="I3" s="845"/>
    </row>
    <row r="4" spans="2:9" ht="5.0999999999999996" customHeight="1" x14ac:dyDescent="0.15"/>
    <row r="5" spans="2:9" s="339" customFormat="1" ht="14.25" x14ac:dyDescent="0.2">
      <c r="B5" s="853" t="s">
        <v>137</v>
      </c>
      <c r="C5" s="853"/>
      <c r="D5" s="853"/>
      <c r="E5" s="853"/>
      <c r="F5" s="853"/>
      <c r="G5" s="853"/>
      <c r="H5" s="853"/>
      <c r="I5" s="853"/>
    </row>
    <row r="27" spans="2:9" x14ac:dyDescent="0.15">
      <c r="B27" s="307"/>
      <c r="C27" s="307"/>
      <c r="D27" s="307"/>
      <c r="E27" s="307"/>
      <c r="F27" s="307"/>
      <c r="G27" s="307"/>
      <c r="H27" s="307"/>
      <c r="I27" s="307"/>
    </row>
    <row r="28" spans="2:9" s="308" customFormat="1" ht="12.75" x14ac:dyDescent="0.2">
      <c r="B28" s="588" t="s">
        <v>80</v>
      </c>
      <c r="C28" s="856" t="s">
        <v>81</v>
      </c>
      <c r="D28" s="848"/>
      <c r="E28" s="848"/>
      <c r="F28" s="848"/>
      <c r="G28" s="848"/>
      <c r="H28" s="848"/>
      <c r="I28" s="848"/>
    </row>
    <row r="29" spans="2:9" x14ac:dyDescent="0.15">
      <c r="B29" s="307"/>
      <c r="C29" s="307"/>
      <c r="D29" s="307"/>
      <c r="E29" s="307"/>
      <c r="F29" s="307"/>
      <c r="G29" s="307"/>
      <c r="H29" s="307"/>
      <c r="I29" s="307"/>
    </row>
    <row r="30" spans="2:9" x14ac:dyDescent="0.15">
      <c r="B30" s="307"/>
      <c r="C30" s="307"/>
      <c r="D30" s="307"/>
      <c r="E30" s="307"/>
      <c r="F30" s="307"/>
      <c r="G30" s="307"/>
      <c r="H30" s="307"/>
      <c r="I30" s="307"/>
    </row>
    <row r="31" spans="2:9" x14ac:dyDescent="0.15">
      <c r="B31" s="307"/>
      <c r="C31" s="307"/>
      <c r="D31" s="307"/>
      <c r="E31" s="307"/>
      <c r="F31" s="307"/>
      <c r="G31" s="307"/>
      <c r="H31" s="307"/>
      <c r="I31" s="307"/>
    </row>
    <row r="32" spans="2:9" x14ac:dyDescent="0.15">
      <c r="B32" s="307"/>
      <c r="C32" s="307"/>
      <c r="D32" s="307"/>
      <c r="E32" s="307"/>
      <c r="F32" s="307"/>
      <c r="G32" s="307"/>
      <c r="H32" s="307"/>
      <c r="I32" s="307"/>
    </row>
    <row r="33" spans="2:9" x14ac:dyDescent="0.15">
      <c r="B33" s="307"/>
      <c r="C33" s="307"/>
      <c r="D33" s="307"/>
      <c r="E33" s="307"/>
      <c r="F33" s="307"/>
      <c r="G33" s="307"/>
      <c r="H33" s="307"/>
      <c r="I33" s="307"/>
    </row>
    <row r="34" spans="2:9" x14ac:dyDescent="0.15">
      <c r="C34" s="307"/>
      <c r="D34" s="307"/>
      <c r="E34" s="307"/>
      <c r="F34" s="307"/>
      <c r="G34" s="307"/>
      <c r="H34" s="307"/>
      <c r="I34" s="307"/>
    </row>
    <row r="35" spans="2:9" x14ac:dyDescent="0.15">
      <c r="B35" s="307"/>
      <c r="C35" s="307"/>
      <c r="D35" s="307"/>
      <c r="E35" s="307"/>
      <c r="F35" s="307"/>
      <c r="G35" s="307"/>
      <c r="H35" s="307"/>
      <c r="I35" s="307"/>
    </row>
    <row r="36" spans="2:9" x14ac:dyDescent="0.15">
      <c r="B36" s="307"/>
      <c r="C36" s="307"/>
      <c r="D36" s="307"/>
      <c r="E36" s="307"/>
      <c r="F36" s="307"/>
      <c r="G36" s="307"/>
      <c r="H36" s="307"/>
      <c r="I36" s="307"/>
    </row>
    <row r="37" spans="2:9" x14ac:dyDescent="0.15">
      <c r="B37" s="307"/>
      <c r="C37" s="307"/>
      <c r="D37" s="307"/>
      <c r="E37" s="307"/>
      <c r="F37" s="307"/>
      <c r="G37" s="307"/>
      <c r="H37" s="307"/>
      <c r="I37" s="307"/>
    </row>
    <row r="38" spans="2:9" x14ac:dyDescent="0.15">
      <c r="B38" s="307"/>
      <c r="C38" s="307"/>
      <c r="D38" s="307"/>
      <c r="E38" s="307"/>
      <c r="F38" s="307"/>
      <c r="G38" s="307"/>
      <c r="H38" s="307"/>
      <c r="I38" s="307"/>
    </row>
    <row r="39" spans="2:9" x14ac:dyDescent="0.15">
      <c r="B39" s="307"/>
      <c r="C39" s="307"/>
      <c r="D39" s="307"/>
      <c r="E39" s="307"/>
      <c r="F39" s="307"/>
      <c r="G39" s="307"/>
      <c r="H39" s="307"/>
      <c r="I39" s="307"/>
    </row>
    <row r="40" spans="2:9" x14ac:dyDescent="0.15">
      <c r="B40" s="307"/>
      <c r="C40" s="307"/>
      <c r="D40" s="307"/>
      <c r="E40" s="307"/>
      <c r="F40" s="307"/>
      <c r="G40" s="307"/>
      <c r="H40" s="307"/>
      <c r="I40" s="307"/>
    </row>
    <row r="41" spans="2:9" x14ac:dyDescent="0.15">
      <c r="B41" s="307"/>
      <c r="C41" s="307"/>
      <c r="D41" s="307"/>
      <c r="E41" s="307"/>
      <c r="F41" s="307"/>
      <c r="G41" s="307"/>
      <c r="H41" s="307"/>
      <c r="I41" s="307"/>
    </row>
    <row r="42" spans="2:9" x14ac:dyDescent="0.15">
      <c r="B42" s="307"/>
      <c r="C42" s="307"/>
      <c r="D42" s="307"/>
      <c r="E42" s="307"/>
      <c r="F42" s="307"/>
      <c r="G42" s="307"/>
      <c r="H42" s="307"/>
      <c r="I42" s="307"/>
    </row>
    <row r="43" spans="2:9" x14ac:dyDescent="0.15">
      <c r="B43" s="307"/>
      <c r="C43" s="307"/>
      <c r="D43" s="307"/>
      <c r="E43" s="307"/>
      <c r="F43" s="307"/>
      <c r="G43" s="307"/>
      <c r="H43" s="307"/>
      <c r="I43" s="307"/>
    </row>
    <row r="44" spans="2:9" x14ac:dyDescent="0.15">
      <c r="B44" s="307"/>
      <c r="C44" s="307"/>
      <c r="D44" s="307"/>
      <c r="E44" s="307"/>
      <c r="F44" s="307"/>
      <c r="G44" s="307"/>
      <c r="H44" s="307"/>
      <c r="I44" s="307"/>
    </row>
    <row r="45" spans="2:9" x14ac:dyDescent="0.15">
      <c r="B45" s="307"/>
      <c r="C45" s="307"/>
      <c r="D45" s="307"/>
      <c r="E45" s="307"/>
      <c r="F45" s="307"/>
      <c r="G45" s="307"/>
      <c r="H45" s="307"/>
      <c r="I45" s="307"/>
    </row>
    <row r="46" spans="2:9" s="689" customFormat="1" ht="12.75" x14ac:dyDescent="0.2">
      <c r="B46" s="856" t="s">
        <v>79</v>
      </c>
      <c r="C46" s="848"/>
      <c r="D46" s="848"/>
      <c r="E46" s="848"/>
      <c r="F46" s="848"/>
      <c r="G46" s="848"/>
      <c r="H46" s="848"/>
      <c r="I46" s="848"/>
    </row>
    <row r="47" spans="2:9" x14ac:dyDescent="0.15">
      <c r="B47" s="307"/>
      <c r="C47" s="307"/>
      <c r="D47" s="307"/>
      <c r="E47" s="307"/>
      <c r="F47" s="307"/>
      <c r="G47" s="307"/>
      <c r="H47" s="307"/>
      <c r="I47" s="307"/>
    </row>
    <row r="48" spans="2:9" x14ac:dyDescent="0.15">
      <c r="B48" s="307"/>
      <c r="C48" s="307"/>
      <c r="D48" s="307"/>
      <c r="E48" s="307"/>
      <c r="F48" s="307"/>
      <c r="G48" s="307"/>
      <c r="H48" s="307"/>
      <c r="I48" s="307"/>
    </row>
    <row r="49" spans="2:17" x14ac:dyDescent="0.15">
      <c r="B49" s="307"/>
      <c r="C49" s="307"/>
      <c r="D49" s="307"/>
      <c r="E49" s="307"/>
      <c r="F49" s="307"/>
      <c r="G49" s="307"/>
      <c r="H49" s="307"/>
      <c r="I49" s="307"/>
    </row>
    <row r="50" spans="2:17" x14ac:dyDescent="0.15">
      <c r="B50" s="307"/>
      <c r="C50" s="307"/>
      <c r="D50" s="307"/>
      <c r="E50" s="307"/>
      <c r="F50" s="307"/>
      <c r="G50" s="307"/>
      <c r="H50" s="307"/>
      <c r="I50" s="307"/>
    </row>
    <row r="51" spans="2:17" x14ac:dyDescent="0.15">
      <c r="B51" s="307"/>
      <c r="C51" s="307"/>
      <c r="D51" s="307"/>
      <c r="E51" s="307"/>
      <c r="F51" s="307"/>
      <c r="G51" s="307"/>
      <c r="H51" s="307"/>
      <c r="I51" s="307"/>
    </row>
    <row r="52" spans="2:17" x14ac:dyDescent="0.15">
      <c r="B52" s="442" t="s">
        <v>355</v>
      </c>
    </row>
    <row r="53" spans="2:17" x14ac:dyDescent="0.15">
      <c r="B53" s="764" t="s">
        <v>472</v>
      </c>
      <c r="C53" s="764"/>
      <c r="D53" s="764"/>
      <c r="E53" s="764"/>
      <c r="F53" s="764"/>
      <c r="G53" s="764"/>
      <c r="H53" s="764"/>
      <c r="I53" s="764"/>
    </row>
    <row r="55" spans="2:17" ht="11.25" x14ac:dyDescent="0.2">
      <c r="B55" s="854"/>
      <c r="C55" s="855">
        <v>2024</v>
      </c>
      <c r="D55" s="855"/>
      <c r="E55" s="855"/>
      <c r="F55" s="855"/>
      <c r="G55" s="857">
        <v>2025</v>
      </c>
      <c r="H55" s="858"/>
      <c r="I55" s="859"/>
    </row>
    <row r="56" spans="2:17" s="690" customFormat="1" ht="11.25" x14ac:dyDescent="0.2">
      <c r="B56" s="854"/>
      <c r="C56" s="612" t="s">
        <v>187</v>
      </c>
      <c r="D56" s="612" t="s">
        <v>0</v>
      </c>
      <c r="E56" s="612" t="s">
        <v>188</v>
      </c>
      <c r="F56" s="613" t="s">
        <v>189</v>
      </c>
      <c r="G56" s="612" t="s">
        <v>175</v>
      </c>
      <c r="H56" s="612" t="s">
        <v>172</v>
      </c>
      <c r="I56" s="612" t="s">
        <v>188</v>
      </c>
    </row>
    <row r="57" spans="2:17" s="690" customFormat="1" ht="11.25" x14ac:dyDescent="0.2">
      <c r="B57" s="691" t="s">
        <v>93</v>
      </c>
      <c r="C57" s="692">
        <v>341.94184129000001</v>
      </c>
      <c r="D57" s="692">
        <v>375.01537512999994</v>
      </c>
      <c r="E57" s="692">
        <v>475.83940243000001</v>
      </c>
      <c r="F57" s="692">
        <v>384.97159254999997</v>
      </c>
      <c r="G57" s="692">
        <v>380.29</v>
      </c>
      <c r="H57" s="692">
        <v>515.25</v>
      </c>
      <c r="I57" s="692">
        <v>563.35</v>
      </c>
      <c r="L57" s="693"/>
      <c r="M57" s="693"/>
      <c r="N57" s="693"/>
      <c r="O57" s="693"/>
      <c r="P57" s="693"/>
      <c r="Q57" s="693"/>
    </row>
    <row r="58" spans="2:17" s="690" customFormat="1" ht="11.25" x14ac:dyDescent="0.2">
      <c r="B58" s="691" t="s">
        <v>94</v>
      </c>
      <c r="C58" s="692">
        <v>73.23</v>
      </c>
      <c r="D58" s="692">
        <v>87.14</v>
      </c>
      <c r="E58" s="694">
        <v>164.15</v>
      </c>
      <c r="F58" s="694">
        <v>92.649999999999991</v>
      </c>
      <c r="G58" s="692">
        <v>116.29</v>
      </c>
      <c r="H58" s="692">
        <v>162.01</v>
      </c>
      <c r="I58" s="692">
        <v>175.06</v>
      </c>
      <c r="L58" s="693"/>
      <c r="M58" s="693"/>
      <c r="N58" s="693"/>
      <c r="O58" s="693"/>
      <c r="P58" s="693"/>
      <c r="Q58" s="693"/>
    </row>
    <row r="59" spans="2:17" s="690" customFormat="1" ht="11.25" x14ac:dyDescent="0.2">
      <c r="B59" s="691" t="s">
        <v>95</v>
      </c>
      <c r="C59" s="692">
        <v>157.68184128999999</v>
      </c>
      <c r="D59" s="692">
        <v>154.59537513000001</v>
      </c>
      <c r="E59" s="694">
        <v>156.09940243</v>
      </c>
      <c r="F59" s="694">
        <v>164.28159254999997</v>
      </c>
      <c r="G59" s="692">
        <v>148.24</v>
      </c>
      <c r="H59" s="692">
        <v>174.72</v>
      </c>
      <c r="I59" s="692">
        <v>158.19999999999999</v>
      </c>
      <c r="L59" s="693"/>
      <c r="M59" s="693"/>
      <c r="N59" s="693"/>
      <c r="O59" s="693"/>
      <c r="P59" s="693"/>
      <c r="Q59" s="693"/>
    </row>
    <row r="60" spans="2:17" s="690" customFormat="1" ht="11.25" x14ac:dyDescent="0.2">
      <c r="B60" s="691" t="s">
        <v>96</v>
      </c>
      <c r="C60" s="692">
        <v>111.03</v>
      </c>
      <c r="D60" s="692">
        <v>133.27999999999994</v>
      </c>
      <c r="E60" s="692">
        <v>155.58999999999997</v>
      </c>
      <c r="F60" s="692">
        <v>128.04000000000002</v>
      </c>
      <c r="G60" s="692">
        <v>115.76</v>
      </c>
      <c r="H60" s="692">
        <v>178.52</v>
      </c>
      <c r="I60" s="692">
        <v>230.1</v>
      </c>
      <c r="L60" s="693"/>
      <c r="M60" s="693"/>
      <c r="N60" s="693"/>
      <c r="O60" s="693"/>
      <c r="P60" s="693"/>
      <c r="Q60" s="693"/>
    </row>
    <row r="61" spans="2:17" s="690" customFormat="1" ht="11.25" x14ac:dyDescent="0.2">
      <c r="B61" s="691" t="s">
        <v>97</v>
      </c>
      <c r="C61" s="695">
        <v>8.9</v>
      </c>
      <c r="D61" s="695">
        <v>8.8000000000000007</v>
      </c>
      <c r="E61" s="696">
        <v>9.1</v>
      </c>
      <c r="F61" s="696">
        <v>7.9</v>
      </c>
      <c r="G61" s="695">
        <v>9.6</v>
      </c>
      <c r="H61" s="695">
        <v>10.8</v>
      </c>
      <c r="I61" s="695">
        <v>9.3000000000000007</v>
      </c>
      <c r="L61" s="693"/>
      <c r="M61" s="693"/>
      <c r="N61" s="693"/>
      <c r="O61" s="693"/>
      <c r="P61" s="693"/>
      <c r="Q61" s="693"/>
    </row>
    <row r="63" spans="2:17" x14ac:dyDescent="0.15">
      <c r="B63" s="391"/>
    </row>
    <row r="64" spans="2:17" s="690" customFormat="1" ht="11.25" x14ac:dyDescent="0.2">
      <c r="B64" s="697"/>
      <c r="C64" s="698" t="s">
        <v>135</v>
      </c>
      <c r="D64" s="698" t="s">
        <v>136</v>
      </c>
    </row>
    <row r="65" spans="2:12" s="690" customFormat="1" ht="11.25" x14ac:dyDescent="0.2">
      <c r="B65" s="691" t="s">
        <v>130</v>
      </c>
      <c r="C65" s="699">
        <v>3.0000000000000001E-3</v>
      </c>
      <c r="D65" s="699">
        <v>0</v>
      </c>
      <c r="E65" s="700">
        <v>1</v>
      </c>
      <c r="L65" s="693"/>
    </row>
    <row r="66" spans="2:12" s="690" customFormat="1" ht="11.25" x14ac:dyDescent="0.2">
      <c r="B66" s="691" t="s">
        <v>131</v>
      </c>
      <c r="C66" s="699">
        <v>1E-3</v>
      </c>
      <c r="D66" s="699">
        <v>0.01</v>
      </c>
      <c r="E66" s="700">
        <v>1</v>
      </c>
      <c r="L66" s="693"/>
    </row>
    <row r="67" spans="2:12" s="690" customFormat="1" ht="11.25" x14ac:dyDescent="0.2">
      <c r="B67" s="691" t="s">
        <v>132</v>
      </c>
      <c r="C67" s="699">
        <v>0.25800000000000001</v>
      </c>
      <c r="D67" s="699">
        <v>4.3999999999999997E-2</v>
      </c>
      <c r="E67" s="700">
        <v>1</v>
      </c>
      <c r="L67" s="693"/>
    </row>
    <row r="68" spans="2:12" s="690" customFormat="1" ht="11.25" x14ac:dyDescent="0.2">
      <c r="B68" s="691" t="s">
        <v>133</v>
      </c>
      <c r="C68" s="699">
        <v>1.1442144617217882E-2</v>
      </c>
      <c r="D68" s="699">
        <v>1E-3</v>
      </c>
      <c r="E68" s="700">
        <v>1</v>
      </c>
      <c r="L68" s="693"/>
    </row>
    <row r="69" spans="2:12" s="690" customFormat="1" ht="11.25" x14ac:dyDescent="0.2">
      <c r="B69" s="691" t="s">
        <v>72</v>
      </c>
      <c r="C69" s="699">
        <v>0.378</v>
      </c>
      <c r="D69" s="699">
        <v>0.77300000000000002</v>
      </c>
      <c r="K69" s="693"/>
    </row>
    <row r="70" spans="2:12" s="690" customFormat="1" ht="11.25" x14ac:dyDescent="0.2">
      <c r="B70" s="691" t="s">
        <v>134</v>
      </c>
      <c r="C70" s="699">
        <v>0.34899999999999998</v>
      </c>
      <c r="D70" s="701">
        <v>0.17199999999999999</v>
      </c>
      <c r="E70" s="702"/>
      <c r="K70" s="693"/>
    </row>
    <row r="72" spans="2:12" x14ac:dyDescent="0.15">
      <c r="C72" s="549"/>
      <c r="D72" s="549"/>
    </row>
  </sheetData>
  <mergeCells count="9">
    <mergeCell ref="B1:I1"/>
    <mergeCell ref="B5:I5"/>
    <mergeCell ref="B3:I3"/>
    <mergeCell ref="B55:B56"/>
    <mergeCell ref="C55:F55"/>
    <mergeCell ref="B53:I53"/>
    <mergeCell ref="C28:I28"/>
    <mergeCell ref="B46:I46"/>
    <mergeCell ref="G55:I55"/>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P40"/>
  <sheetViews>
    <sheetView showGridLines="0" showRowColHeaders="0" zoomScaleNormal="100" workbookViewId="0"/>
  </sheetViews>
  <sheetFormatPr defaultRowHeight="12" customHeight="1" x14ac:dyDescent="0.2"/>
  <cols>
    <col min="1" max="1" customWidth="true" style="196" width="5.7109375" collapsed="false"/>
    <col min="2" max="2" customWidth="true" style="196" width="30.42578125" collapsed="false"/>
    <col min="3" max="9" customWidth="true" style="196" width="8.85546875" collapsed="false"/>
    <col min="10" max="142" style="196" width="9.140625" collapsed="false"/>
    <col min="143" max="143" customWidth="true" style="196" width="44.85546875" collapsed="false"/>
    <col min="144" max="184" customWidth="true" style="196" width="6.7109375" collapsed="false"/>
    <col min="185" max="185" bestFit="true" customWidth="true" style="196" width="5.42578125" collapsed="false"/>
    <col min="186" max="187" bestFit="true" customWidth="true" style="196" width="5.7109375" collapsed="false"/>
    <col min="188" max="188" bestFit="true" customWidth="true" style="196" width="5.5703125" collapsed="false"/>
    <col min="189" max="189" bestFit="true" customWidth="true" style="196" width="5.42578125" collapsed="false"/>
    <col min="190" max="191" bestFit="true" customWidth="true" style="196" width="5.7109375" collapsed="false"/>
    <col min="192" max="192" bestFit="true" customWidth="true" style="196" width="5.28515625" collapsed="false"/>
    <col min="193" max="193" bestFit="true" customWidth="true" style="196" width="5.42578125" collapsed="false"/>
    <col min="194" max="195" bestFit="true" customWidth="true" style="196" width="5.7109375" collapsed="false"/>
    <col min="196" max="230" customWidth="true" style="196" width="6.7109375" collapsed="false"/>
    <col min="231" max="231" bestFit="true" customWidth="true" style="196" width="5.7109375" collapsed="false"/>
    <col min="232" max="234" customWidth="true" style="196" width="5.7109375" collapsed="false"/>
    <col min="235" max="235" bestFit="true" customWidth="true" style="196" width="6.7109375" collapsed="false"/>
    <col min="236" max="242" customWidth="true" style="196" width="6.7109375" collapsed="false"/>
    <col min="243" max="243" bestFit="true" customWidth="true" style="196" width="5.5703125" collapsed="false"/>
    <col min="244" max="244" customWidth="true" style="196" width="6.7109375" collapsed="false"/>
    <col min="245" max="398" style="196" width="9.140625" collapsed="false"/>
    <col min="399" max="399" customWidth="true" style="196" width="44.85546875" collapsed="false"/>
    <col min="400" max="440" customWidth="true" style="196" width="6.7109375" collapsed="false"/>
    <col min="441" max="441" bestFit="true" customWidth="true" style="196" width="5.42578125" collapsed="false"/>
    <col min="442" max="443" bestFit="true" customWidth="true" style="196" width="5.7109375" collapsed="false"/>
    <col min="444" max="444" bestFit="true" customWidth="true" style="196" width="5.5703125" collapsed="false"/>
    <col min="445" max="445" bestFit="true" customWidth="true" style="196" width="5.42578125" collapsed="false"/>
    <col min="446" max="447" bestFit="true" customWidth="true" style="196" width="5.7109375" collapsed="false"/>
    <col min="448" max="448" bestFit="true" customWidth="true" style="196" width="5.28515625" collapsed="false"/>
    <col min="449" max="449" bestFit="true" customWidth="true" style="196" width="5.42578125" collapsed="false"/>
    <col min="450" max="451" bestFit="true" customWidth="true" style="196" width="5.7109375" collapsed="false"/>
    <col min="452" max="486" customWidth="true" style="196" width="6.7109375" collapsed="false"/>
    <col min="487" max="487" bestFit="true" customWidth="true" style="196" width="5.7109375" collapsed="false"/>
    <col min="488" max="490" customWidth="true" style="196" width="5.7109375" collapsed="false"/>
    <col min="491" max="491" bestFit="true" customWidth="true" style="196" width="6.7109375" collapsed="false"/>
    <col min="492" max="498" customWidth="true" style="196" width="6.7109375" collapsed="false"/>
    <col min="499" max="499" bestFit="true" customWidth="true" style="196" width="5.5703125" collapsed="false"/>
    <col min="500" max="500" customWidth="true" style="196" width="6.7109375" collapsed="false"/>
    <col min="501" max="654" style="196" width="9.140625" collapsed="false"/>
    <col min="655" max="655" customWidth="true" style="196" width="44.85546875" collapsed="false"/>
    <col min="656" max="696" customWidth="true" style="196" width="6.7109375" collapsed="false"/>
    <col min="697" max="697" bestFit="true" customWidth="true" style="196" width="5.42578125" collapsed="false"/>
    <col min="698" max="699" bestFit="true" customWidth="true" style="196" width="5.7109375" collapsed="false"/>
    <col min="700" max="700" bestFit="true" customWidth="true" style="196" width="5.5703125" collapsed="false"/>
    <col min="701" max="701" bestFit="true" customWidth="true" style="196" width="5.42578125" collapsed="false"/>
    <col min="702" max="703" bestFit="true" customWidth="true" style="196" width="5.7109375" collapsed="false"/>
    <col min="704" max="704" bestFit="true" customWidth="true" style="196" width="5.28515625" collapsed="false"/>
    <col min="705" max="705" bestFit="true" customWidth="true" style="196" width="5.42578125" collapsed="false"/>
    <col min="706" max="707" bestFit="true" customWidth="true" style="196" width="5.7109375" collapsed="false"/>
    <col min="708" max="742" customWidth="true" style="196" width="6.7109375" collapsed="false"/>
    <col min="743" max="743" bestFit="true" customWidth="true" style="196" width="5.7109375" collapsed="false"/>
    <col min="744" max="746" customWidth="true" style="196" width="5.7109375" collapsed="false"/>
    <col min="747" max="747" bestFit="true" customWidth="true" style="196" width="6.7109375" collapsed="false"/>
    <col min="748" max="754" customWidth="true" style="196" width="6.7109375" collapsed="false"/>
    <col min="755" max="755" bestFit="true" customWidth="true" style="196" width="5.5703125" collapsed="false"/>
    <col min="756" max="756" customWidth="true" style="196" width="6.7109375" collapsed="false"/>
    <col min="757" max="910" style="196" width="9.140625" collapsed="false"/>
    <col min="911" max="911" customWidth="true" style="196" width="44.85546875" collapsed="false"/>
    <col min="912" max="952" customWidth="true" style="196" width="6.7109375" collapsed="false"/>
    <col min="953" max="953" bestFit="true" customWidth="true" style="196" width="5.42578125" collapsed="false"/>
    <col min="954" max="955" bestFit="true" customWidth="true" style="196" width="5.7109375" collapsed="false"/>
    <col min="956" max="956" bestFit="true" customWidth="true" style="196" width="5.5703125" collapsed="false"/>
    <col min="957" max="957" bestFit="true" customWidth="true" style="196" width="5.42578125" collapsed="false"/>
    <col min="958" max="959" bestFit="true" customWidth="true" style="196" width="5.7109375" collapsed="false"/>
    <col min="960" max="960" bestFit="true" customWidth="true" style="196" width="5.28515625" collapsed="false"/>
    <col min="961" max="961" bestFit="true" customWidth="true" style="196" width="5.42578125" collapsed="false"/>
    <col min="962" max="963" bestFit="true" customWidth="true" style="196" width="5.7109375" collapsed="false"/>
    <col min="964" max="998" customWidth="true" style="196" width="6.7109375" collapsed="false"/>
    <col min="999" max="999" bestFit="true" customWidth="true" style="196" width="5.7109375" collapsed="false"/>
    <col min="1000" max="1002" customWidth="true" style="196" width="5.7109375" collapsed="false"/>
    <col min="1003" max="1003" bestFit="true" customWidth="true" style="196" width="6.7109375" collapsed="false"/>
    <col min="1004" max="1010" customWidth="true" style="196" width="6.7109375" collapsed="false"/>
    <col min="1011" max="1011" bestFit="true" customWidth="true" style="196" width="5.5703125" collapsed="false"/>
    <col min="1012" max="1012" customWidth="true" style="196" width="6.7109375" collapsed="false"/>
    <col min="1013" max="1166" style="196" width="9.140625" collapsed="false"/>
    <col min="1167" max="1167" customWidth="true" style="196" width="44.85546875" collapsed="false"/>
    <col min="1168" max="1208" customWidth="true" style="196" width="6.7109375" collapsed="false"/>
    <col min="1209" max="1209" bestFit="true" customWidth="true" style="196" width="5.42578125" collapsed="false"/>
    <col min="1210" max="1211" bestFit="true" customWidth="true" style="196" width="5.7109375" collapsed="false"/>
    <col min="1212" max="1212" bestFit="true" customWidth="true" style="196" width="5.5703125" collapsed="false"/>
    <col min="1213" max="1213" bestFit="true" customWidth="true" style="196" width="5.42578125" collapsed="false"/>
    <col min="1214" max="1215" bestFit="true" customWidth="true" style="196" width="5.7109375" collapsed="false"/>
    <col min="1216" max="1216" bestFit="true" customWidth="true" style="196" width="5.28515625" collapsed="false"/>
    <col min="1217" max="1217" bestFit="true" customWidth="true" style="196" width="5.42578125" collapsed="false"/>
    <col min="1218" max="1219" bestFit="true" customWidth="true" style="196" width="5.7109375" collapsed="false"/>
    <col min="1220" max="1254" customWidth="true" style="196" width="6.7109375" collapsed="false"/>
    <col min="1255" max="1255" bestFit="true" customWidth="true" style="196" width="5.7109375" collapsed="false"/>
    <col min="1256" max="1258" customWidth="true" style="196" width="5.7109375" collapsed="false"/>
    <col min="1259" max="1259" bestFit="true" customWidth="true" style="196" width="6.7109375" collapsed="false"/>
    <col min="1260" max="1266" customWidth="true" style="196" width="6.7109375" collapsed="false"/>
    <col min="1267" max="1267" bestFit="true" customWidth="true" style="196" width="5.5703125" collapsed="false"/>
    <col min="1268" max="1268" customWidth="true" style="196" width="6.7109375" collapsed="false"/>
    <col min="1269" max="1422" style="196" width="9.140625" collapsed="false"/>
    <col min="1423" max="1423" customWidth="true" style="196" width="44.85546875" collapsed="false"/>
    <col min="1424" max="1464" customWidth="true" style="196" width="6.7109375" collapsed="false"/>
    <col min="1465" max="1465" bestFit="true" customWidth="true" style="196" width="5.42578125" collapsed="false"/>
    <col min="1466" max="1467" bestFit="true" customWidth="true" style="196" width="5.7109375" collapsed="false"/>
    <col min="1468" max="1468" bestFit="true" customWidth="true" style="196" width="5.5703125" collapsed="false"/>
    <col min="1469" max="1469" bestFit="true" customWidth="true" style="196" width="5.42578125" collapsed="false"/>
    <col min="1470" max="1471" bestFit="true" customWidth="true" style="196" width="5.7109375" collapsed="false"/>
    <col min="1472" max="1472" bestFit="true" customWidth="true" style="196" width="5.28515625" collapsed="false"/>
    <col min="1473" max="1473" bestFit="true" customWidth="true" style="196" width="5.42578125" collapsed="false"/>
    <col min="1474" max="1475" bestFit="true" customWidth="true" style="196" width="5.7109375" collapsed="false"/>
    <col min="1476" max="1510" customWidth="true" style="196" width="6.7109375" collapsed="false"/>
    <col min="1511" max="1511" bestFit="true" customWidth="true" style="196" width="5.7109375" collapsed="false"/>
    <col min="1512" max="1514" customWidth="true" style="196" width="5.7109375" collapsed="false"/>
    <col min="1515" max="1515" bestFit="true" customWidth="true" style="196" width="6.7109375" collapsed="false"/>
    <col min="1516" max="1522" customWidth="true" style="196" width="6.7109375" collapsed="false"/>
    <col min="1523" max="1523" bestFit="true" customWidth="true" style="196" width="5.5703125" collapsed="false"/>
    <col min="1524" max="1524" customWidth="true" style="196" width="6.7109375" collapsed="false"/>
    <col min="1525" max="1678" style="196" width="9.140625" collapsed="false"/>
    <col min="1679" max="1679" customWidth="true" style="196" width="44.85546875" collapsed="false"/>
    <col min="1680" max="1720" customWidth="true" style="196" width="6.7109375" collapsed="false"/>
    <col min="1721" max="1721" bestFit="true" customWidth="true" style="196" width="5.42578125" collapsed="false"/>
    <col min="1722" max="1723" bestFit="true" customWidth="true" style="196" width="5.7109375" collapsed="false"/>
    <col min="1724" max="1724" bestFit="true" customWidth="true" style="196" width="5.5703125" collapsed="false"/>
    <col min="1725" max="1725" bestFit="true" customWidth="true" style="196" width="5.42578125" collapsed="false"/>
    <col min="1726" max="1727" bestFit="true" customWidth="true" style="196" width="5.7109375" collapsed="false"/>
    <col min="1728" max="1728" bestFit="true" customWidth="true" style="196" width="5.28515625" collapsed="false"/>
    <col min="1729" max="1729" bestFit="true" customWidth="true" style="196" width="5.42578125" collapsed="false"/>
    <col min="1730" max="1731" bestFit="true" customWidth="true" style="196" width="5.7109375" collapsed="false"/>
    <col min="1732" max="1766" customWidth="true" style="196" width="6.7109375" collapsed="false"/>
    <col min="1767" max="1767" bestFit="true" customWidth="true" style="196" width="5.7109375" collapsed="false"/>
    <col min="1768" max="1770" customWidth="true" style="196" width="5.7109375" collapsed="false"/>
    <col min="1771" max="1771" bestFit="true" customWidth="true" style="196" width="6.7109375" collapsed="false"/>
    <col min="1772" max="1778" customWidth="true" style="196" width="6.7109375" collapsed="false"/>
    <col min="1779" max="1779" bestFit="true" customWidth="true" style="196" width="5.5703125" collapsed="false"/>
    <col min="1780" max="1780" customWidth="true" style="196" width="6.7109375" collapsed="false"/>
    <col min="1781" max="1934" style="196" width="9.140625" collapsed="false"/>
    <col min="1935" max="1935" customWidth="true" style="196" width="44.85546875" collapsed="false"/>
    <col min="1936" max="1976" customWidth="true" style="196" width="6.7109375" collapsed="false"/>
    <col min="1977" max="1977" bestFit="true" customWidth="true" style="196" width="5.42578125" collapsed="false"/>
    <col min="1978" max="1979" bestFit="true" customWidth="true" style="196" width="5.7109375" collapsed="false"/>
    <col min="1980" max="1980" bestFit="true" customWidth="true" style="196" width="5.5703125" collapsed="false"/>
    <col min="1981" max="1981" bestFit="true" customWidth="true" style="196" width="5.42578125" collapsed="false"/>
    <col min="1982" max="1983" bestFit="true" customWidth="true" style="196" width="5.7109375" collapsed="false"/>
    <col min="1984" max="1984" bestFit="true" customWidth="true" style="196" width="5.28515625" collapsed="false"/>
    <col min="1985" max="1985" bestFit="true" customWidth="true" style="196" width="5.42578125" collapsed="false"/>
    <col min="1986" max="1987" bestFit="true" customWidth="true" style="196" width="5.7109375" collapsed="false"/>
    <col min="1988" max="2022" customWidth="true" style="196" width="6.7109375" collapsed="false"/>
    <col min="2023" max="2023" bestFit="true" customWidth="true" style="196" width="5.7109375" collapsed="false"/>
    <col min="2024" max="2026" customWidth="true" style="196" width="5.7109375" collapsed="false"/>
    <col min="2027" max="2027" bestFit="true" customWidth="true" style="196" width="6.7109375" collapsed="false"/>
    <col min="2028" max="2034" customWidth="true" style="196" width="6.7109375" collapsed="false"/>
    <col min="2035" max="2035" bestFit="true" customWidth="true" style="196" width="5.5703125" collapsed="false"/>
    <col min="2036" max="2036" customWidth="true" style="196" width="6.7109375" collapsed="false"/>
    <col min="2037" max="2190" style="196" width="9.140625" collapsed="false"/>
    <col min="2191" max="2191" customWidth="true" style="196" width="44.85546875" collapsed="false"/>
    <col min="2192" max="2232" customWidth="true" style="196" width="6.7109375" collapsed="false"/>
    <col min="2233" max="2233" bestFit="true" customWidth="true" style="196" width="5.42578125" collapsed="false"/>
    <col min="2234" max="2235" bestFit="true" customWidth="true" style="196" width="5.7109375" collapsed="false"/>
    <col min="2236" max="2236" bestFit="true" customWidth="true" style="196" width="5.5703125" collapsed="false"/>
    <col min="2237" max="2237" bestFit="true" customWidth="true" style="196" width="5.42578125" collapsed="false"/>
    <col min="2238" max="2239" bestFit="true" customWidth="true" style="196" width="5.7109375" collapsed="false"/>
    <col min="2240" max="2240" bestFit="true" customWidth="true" style="196" width="5.28515625" collapsed="false"/>
    <col min="2241" max="2241" bestFit="true" customWidth="true" style="196" width="5.42578125" collapsed="false"/>
    <col min="2242" max="2243" bestFit="true" customWidth="true" style="196" width="5.7109375" collapsed="false"/>
    <col min="2244" max="2278" customWidth="true" style="196" width="6.7109375" collapsed="false"/>
    <col min="2279" max="2279" bestFit="true" customWidth="true" style="196" width="5.7109375" collapsed="false"/>
    <col min="2280" max="2282" customWidth="true" style="196" width="5.7109375" collapsed="false"/>
    <col min="2283" max="2283" bestFit="true" customWidth="true" style="196" width="6.7109375" collapsed="false"/>
    <col min="2284" max="2290" customWidth="true" style="196" width="6.7109375" collapsed="false"/>
    <col min="2291" max="2291" bestFit="true" customWidth="true" style="196" width="5.5703125" collapsed="false"/>
    <col min="2292" max="2292" customWidth="true" style="196" width="6.7109375" collapsed="false"/>
    <col min="2293" max="2446" style="196" width="9.140625" collapsed="false"/>
    <col min="2447" max="2447" customWidth="true" style="196" width="44.85546875" collapsed="false"/>
    <col min="2448" max="2488" customWidth="true" style="196" width="6.7109375" collapsed="false"/>
    <col min="2489" max="2489" bestFit="true" customWidth="true" style="196" width="5.42578125" collapsed="false"/>
    <col min="2490" max="2491" bestFit="true" customWidth="true" style="196" width="5.7109375" collapsed="false"/>
    <col min="2492" max="2492" bestFit="true" customWidth="true" style="196" width="5.5703125" collapsed="false"/>
    <col min="2493" max="2493" bestFit="true" customWidth="true" style="196" width="5.42578125" collapsed="false"/>
    <col min="2494" max="2495" bestFit="true" customWidth="true" style="196" width="5.7109375" collapsed="false"/>
    <col min="2496" max="2496" bestFit="true" customWidth="true" style="196" width="5.28515625" collapsed="false"/>
    <col min="2497" max="2497" bestFit="true" customWidth="true" style="196" width="5.42578125" collapsed="false"/>
    <col min="2498" max="2499" bestFit="true" customWidth="true" style="196" width="5.7109375" collapsed="false"/>
    <col min="2500" max="2534" customWidth="true" style="196" width="6.7109375" collapsed="false"/>
    <col min="2535" max="2535" bestFit="true" customWidth="true" style="196" width="5.7109375" collapsed="false"/>
    <col min="2536" max="2538" customWidth="true" style="196" width="5.7109375" collapsed="false"/>
    <col min="2539" max="2539" bestFit="true" customWidth="true" style="196" width="6.7109375" collapsed="false"/>
    <col min="2540" max="2546" customWidth="true" style="196" width="6.7109375" collapsed="false"/>
    <col min="2547" max="2547" bestFit="true" customWidth="true" style="196" width="5.5703125" collapsed="false"/>
    <col min="2548" max="2548" customWidth="true" style="196" width="6.7109375" collapsed="false"/>
    <col min="2549" max="2702" style="196" width="9.140625" collapsed="false"/>
    <col min="2703" max="2703" customWidth="true" style="196" width="44.85546875" collapsed="false"/>
    <col min="2704" max="2744" customWidth="true" style="196" width="6.7109375" collapsed="false"/>
    <col min="2745" max="2745" bestFit="true" customWidth="true" style="196" width="5.42578125" collapsed="false"/>
    <col min="2746" max="2747" bestFit="true" customWidth="true" style="196" width="5.7109375" collapsed="false"/>
    <col min="2748" max="2748" bestFit="true" customWidth="true" style="196" width="5.5703125" collapsed="false"/>
    <col min="2749" max="2749" bestFit="true" customWidth="true" style="196" width="5.42578125" collapsed="false"/>
    <col min="2750" max="2751" bestFit="true" customWidth="true" style="196" width="5.7109375" collapsed="false"/>
    <col min="2752" max="2752" bestFit="true" customWidth="true" style="196" width="5.28515625" collapsed="false"/>
    <col min="2753" max="2753" bestFit="true" customWidth="true" style="196" width="5.42578125" collapsed="false"/>
    <col min="2754" max="2755" bestFit="true" customWidth="true" style="196" width="5.7109375" collapsed="false"/>
    <col min="2756" max="2790" customWidth="true" style="196" width="6.7109375" collapsed="false"/>
    <col min="2791" max="2791" bestFit="true" customWidth="true" style="196" width="5.7109375" collapsed="false"/>
    <col min="2792" max="2794" customWidth="true" style="196" width="5.7109375" collapsed="false"/>
    <col min="2795" max="2795" bestFit="true" customWidth="true" style="196" width="6.7109375" collapsed="false"/>
    <col min="2796" max="2802" customWidth="true" style="196" width="6.7109375" collapsed="false"/>
    <col min="2803" max="2803" bestFit="true" customWidth="true" style="196" width="5.5703125" collapsed="false"/>
    <col min="2804" max="2804" customWidth="true" style="196" width="6.7109375" collapsed="false"/>
    <col min="2805" max="2958" style="196" width="9.140625" collapsed="false"/>
    <col min="2959" max="2959" customWidth="true" style="196" width="44.85546875" collapsed="false"/>
    <col min="2960" max="3000" customWidth="true" style="196" width="6.7109375" collapsed="false"/>
    <col min="3001" max="3001" bestFit="true" customWidth="true" style="196" width="5.42578125" collapsed="false"/>
    <col min="3002" max="3003" bestFit="true" customWidth="true" style="196" width="5.7109375" collapsed="false"/>
    <col min="3004" max="3004" bestFit="true" customWidth="true" style="196" width="5.5703125" collapsed="false"/>
    <col min="3005" max="3005" bestFit="true" customWidth="true" style="196" width="5.42578125" collapsed="false"/>
    <col min="3006" max="3007" bestFit="true" customWidth="true" style="196" width="5.7109375" collapsed="false"/>
    <col min="3008" max="3008" bestFit="true" customWidth="true" style="196" width="5.28515625" collapsed="false"/>
    <col min="3009" max="3009" bestFit="true" customWidth="true" style="196" width="5.42578125" collapsed="false"/>
    <col min="3010" max="3011" bestFit="true" customWidth="true" style="196" width="5.7109375" collapsed="false"/>
    <col min="3012" max="3046" customWidth="true" style="196" width="6.7109375" collapsed="false"/>
    <col min="3047" max="3047" bestFit="true" customWidth="true" style="196" width="5.7109375" collapsed="false"/>
    <col min="3048" max="3050" customWidth="true" style="196" width="5.7109375" collapsed="false"/>
    <col min="3051" max="3051" bestFit="true" customWidth="true" style="196" width="6.7109375" collapsed="false"/>
    <col min="3052" max="3058" customWidth="true" style="196" width="6.7109375" collapsed="false"/>
    <col min="3059" max="3059" bestFit="true" customWidth="true" style="196" width="5.5703125" collapsed="false"/>
    <col min="3060" max="3060" customWidth="true" style="196" width="6.7109375" collapsed="false"/>
    <col min="3061" max="3214" style="196" width="9.140625" collapsed="false"/>
    <col min="3215" max="3215" customWidth="true" style="196" width="44.85546875" collapsed="false"/>
    <col min="3216" max="3256" customWidth="true" style="196" width="6.7109375" collapsed="false"/>
    <col min="3257" max="3257" bestFit="true" customWidth="true" style="196" width="5.42578125" collapsed="false"/>
    <col min="3258" max="3259" bestFit="true" customWidth="true" style="196" width="5.7109375" collapsed="false"/>
    <col min="3260" max="3260" bestFit="true" customWidth="true" style="196" width="5.5703125" collapsed="false"/>
    <col min="3261" max="3261" bestFit="true" customWidth="true" style="196" width="5.42578125" collapsed="false"/>
    <col min="3262" max="3263" bestFit="true" customWidth="true" style="196" width="5.7109375" collapsed="false"/>
    <col min="3264" max="3264" bestFit="true" customWidth="true" style="196" width="5.28515625" collapsed="false"/>
    <col min="3265" max="3265" bestFit="true" customWidth="true" style="196" width="5.42578125" collapsed="false"/>
    <col min="3266" max="3267" bestFit="true" customWidth="true" style="196" width="5.7109375" collapsed="false"/>
    <col min="3268" max="3302" customWidth="true" style="196" width="6.7109375" collapsed="false"/>
    <col min="3303" max="3303" bestFit="true" customWidth="true" style="196" width="5.7109375" collapsed="false"/>
    <col min="3304" max="3306" customWidth="true" style="196" width="5.7109375" collapsed="false"/>
    <col min="3307" max="3307" bestFit="true" customWidth="true" style="196" width="6.7109375" collapsed="false"/>
    <col min="3308" max="3314" customWidth="true" style="196" width="6.7109375" collapsed="false"/>
    <col min="3315" max="3315" bestFit="true" customWidth="true" style="196" width="5.5703125" collapsed="false"/>
    <col min="3316" max="3316" customWidth="true" style="196" width="6.7109375" collapsed="false"/>
    <col min="3317" max="3470" style="196" width="9.140625" collapsed="false"/>
    <col min="3471" max="3471" customWidth="true" style="196" width="44.85546875" collapsed="false"/>
    <col min="3472" max="3512" customWidth="true" style="196" width="6.7109375" collapsed="false"/>
    <col min="3513" max="3513" bestFit="true" customWidth="true" style="196" width="5.42578125" collapsed="false"/>
    <col min="3514" max="3515" bestFit="true" customWidth="true" style="196" width="5.7109375" collapsed="false"/>
    <col min="3516" max="3516" bestFit="true" customWidth="true" style="196" width="5.5703125" collapsed="false"/>
    <col min="3517" max="3517" bestFit="true" customWidth="true" style="196" width="5.42578125" collapsed="false"/>
    <col min="3518" max="3519" bestFit="true" customWidth="true" style="196" width="5.7109375" collapsed="false"/>
    <col min="3520" max="3520" bestFit="true" customWidth="true" style="196" width="5.28515625" collapsed="false"/>
    <col min="3521" max="3521" bestFit="true" customWidth="true" style="196" width="5.42578125" collapsed="false"/>
    <col min="3522" max="3523" bestFit="true" customWidth="true" style="196" width="5.7109375" collapsed="false"/>
    <col min="3524" max="3558" customWidth="true" style="196" width="6.7109375" collapsed="false"/>
    <col min="3559" max="3559" bestFit="true" customWidth="true" style="196" width="5.7109375" collapsed="false"/>
    <col min="3560" max="3562" customWidth="true" style="196" width="5.7109375" collapsed="false"/>
    <col min="3563" max="3563" bestFit="true" customWidth="true" style="196" width="6.7109375" collapsed="false"/>
    <col min="3564" max="3570" customWidth="true" style="196" width="6.7109375" collapsed="false"/>
    <col min="3571" max="3571" bestFit="true" customWidth="true" style="196" width="5.5703125" collapsed="false"/>
    <col min="3572" max="3572" customWidth="true" style="196" width="6.7109375" collapsed="false"/>
    <col min="3573" max="3726" style="196" width="9.140625" collapsed="false"/>
    <col min="3727" max="3727" customWidth="true" style="196" width="44.85546875" collapsed="false"/>
    <col min="3728" max="3768" customWidth="true" style="196" width="6.7109375" collapsed="false"/>
    <col min="3769" max="3769" bestFit="true" customWidth="true" style="196" width="5.42578125" collapsed="false"/>
    <col min="3770" max="3771" bestFit="true" customWidth="true" style="196" width="5.7109375" collapsed="false"/>
    <col min="3772" max="3772" bestFit="true" customWidth="true" style="196" width="5.5703125" collapsed="false"/>
    <col min="3773" max="3773" bestFit="true" customWidth="true" style="196" width="5.42578125" collapsed="false"/>
    <col min="3774" max="3775" bestFit="true" customWidth="true" style="196" width="5.7109375" collapsed="false"/>
    <col min="3776" max="3776" bestFit="true" customWidth="true" style="196" width="5.28515625" collapsed="false"/>
    <col min="3777" max="3777" bestFit="true" customWidth="true" style="196" width="5.42578125" collapsed="false"/>
    <col min="3778" max="3779" bestFit="true" customWidth="true" style="196" width="5.7109375" collapsed="false"/>
    <col min="3780" max="3814" customWidth="true" style="196" width="6.7109375" collapsed="false"/>
    <col min="3815" max="3815" bestFit="true" customWidth="true" style="196" width="5.7109375" collapsed="false"/>
    <col min="3816" max="3818" customWidth="true" style="196" width="5.7109375" collapsed="false"/>
    <col min="3819" max="3819" bestFit="true" customWidth="true" style="196" width="6.7109375" collapsed="false"/>
    <col min="3820" max="3826" customWidth="true" style="196" width="6.7109375" collapsed="false"/>
    <col min="3827" max="3827" bestFit="true" customWidth="true" style="196" width="5.5703125" collapsed="false"/>
    <col min="3828" max="3828" customWidth="true" style="196" width="6.7109375" collapsed="false"/>
    <col min="3829" max="3982" style="196" width="9.140625" collapsed="false"/>
    <col min="3983" max="3983" customWidth="true" style="196" width="44.85546875" collapsed="false"/>
    <col min="3984" max="4024" customWidth="true" style="196" width="6.7109375" collapsed="false"/>
    <col min="4025" max="4025" bestFit="true" customWidth="true" style="196" width="5.42578125" collapsed="false"/>
    <col min="4026" max="4027" bestFit="true" customWidth="true" style="196" width="5.7109375" collapsed="false"/>
    <col min="4028" max="4028" bestFit="true" customWidth="true" style="196" width="5.5703125" collapsed="false"/>
    <col min="4029" max="4029" bestFit="true" customWidth="true" style="196" width="5.42578125" collapsed="false"/>
    <col min="4030" max="4031" bestFit="true" customWidth="true" style="196" width="5.7109375" collapsed="false"/>
    <col min="4032" max="4032" bestFit="true" customWidth="true" style="196" width="5.28515625" collapsed="false"/>
    <col min="4033" max="4033" bestFit="true" customWidth="true" style="196" width="5.42578125" collapsed="false"/>
    <col min="4034" max="4035" bestFit="true" customWidth="true" style="196" width="5.7109375" collapsed="false"/>
    <col min="4036" max="4070" customWidth="true" style="196" width="6.7109375" collapsed="false"/>
    <col min="4071" max="4071" bestFit="true" customWidth="true" style="196" width="5.7109375" collapsed="false"/>
    <col min="4072" max="4074" customWidth="true" style="196" width="5.7109375" collapsed="false"/>
    <col min="4075" max="4075" bestFit="true" customWidth="true" style="196" width="6.7109375" collapsed="false"/>
    <col min="4076" max="4082" customWidth="true" style="196" width="6.7109375" collapsed="false"/>
    <col min="4083" max="4083" bestFit="true" customWidth="true" style="196" width="5.5703125" collapsed="false"/>
    <col min="4084" max="4084" customWidth="true" style="196" width="6.7109375" collapsed="false"/>
    <col min="4085" max="4238" style="196" width="9.140625" collapsed="false"/>
    <col min="4239" max="4239" customWidth="true" style="196" width="44.85546875" collapsed="false"/>
    <col min="4240" max="4280" customWidth="true" style="196" width="6.7109375" collapsed="false"/>
    <col min="4281" max="4281" bestFit="true" customWidth="true" style="196" width="5.42578125" collapsed="false"/>
    <col min="4282" max="4283" bestFit="true" customWidth="true" style="196" width="5.7109375" collapsed="false"/>
    <col min="4284" max="4284" bestFit="true" customWidth="true" style="196" width="5.5703125" collapsed="false"/>
    <col min="4285" max="4285" bestFit="true" customWidth="true" style="196" width="5.42578125" collapsed="false"/>
    <col min="4286" max="4287" bestFit="true" customWidth="true" style="196" width="5.7109375" collapsed="false"/>
    <col min="4288" max="4288" bestFit="true" customWidth="true" style="196" width="5.28515625" collapsed="false"/>
    <col min="4289" max="4289" bestFit="true" customWidth="true" style="196" width="5.42578125" collapsed="false"/>
    <col min="4290" max="4291" bestFit="true" customWidth="true" style="196" width="5.7109375" collapsed="false"/>
    <col min="4292" max="4326" customWidth="true" style="196" width="6.7109375" collapsed="false"/>
    <col min="4327" max="4327" bestFit="true" customWidth="true" style="196" width="5.7109375" collapsed="false"/>
    <col min="4328" max="4330" customWidth="true" style="196" width="5.7109375" collapsed="false"/>
    <col min="4331" max="4331" bestFit="true" customWidth="true" style="196" width="6.7109375" collapsed="false"/>
    <col min="4332" max="4338" customWidth="true" style="196" width="6.7109375" collapsed="false"/>
    <col min="4339" max="4339" bestFit="true" customWidth="true" style="196" width="5.5703125" collapsed="false"/>
    <col min="4340" max="4340" customWidth="true" style="196" width="6.7109375" collapsed="false"/>
    <col min="4341" max="4494" style="196" width="9.140625" collapsed="false"/>
    <col min="4495" max="4495" customWidth="true" style="196" width="44.85546875" collapsed="false"/>
    <col min="4496" max="4536" customWidth="true" style="196" width="6.7109375" collapsed="false"/>
    <col min="4537" max="4537" bestFit="true" customWidth="true" style="196" width="5.42578125" collapsed="false"/>
    <col min="4538" max="4539" bestFit="true" customWidth="true" style="196" width="5.7109375" collapsed="false"/>
    <col min="4540" max="4540" bestFit="true" customWidth="true" style="196" width="5.5703125" collapsed="false"/>
    <col min="4541" max="4541" bestFit="true" customWidth="true" style="196" width="5.42578125" collapsed="false"/>
    <col min="4542" max="4543" bestFit="true" customWidth="true" style="196" width="5.7109375" collapsed="false"/>
    <col min="4544" max="4544" bestFit="true" customWidth="true" style="196" width="5.28515625" collapsed="false"/>
    <col min="4545" max="4545" bestFit="true" customWidth="true" style="196" width="5.42578125" collapsed="false"/>
    <col min="4546" max="4547" bestFit="true" customWidth="true" style="196" width="5.7109375" collapsed="false"/>
    <col min="4548" max="4582" customWidth="true" style="196" width="6.7109375" collapsed="false"/>
    <col min="4583" max="4583" bestFit="true" customWidth="true" style="196" width="5.7109375" collapsed="false"/>
    <col min="4584" max="4586" customWidth="true" style="196" width="5.7109375" collapsed="false"/>
    <col min="4587" max="4587" bestFit="true" customWidth="true" style="196" width="6.7109375" collapsed="false"/>
    <col min="4588" max="4594" customWidth="true" style="196" width="6.7109375" collapsed="false"/>
    <col min="4595" max="4595" bestFit="true" customWidth="true" style="196" width="5.5703125" collapsed="false"/>
    <col min="4596" max="4596" customWidth="true" style="196" width="6.7109375" collapsed="false"/>
    <col min="4597" max="4750" style="196" width="9.140625" collapsed="false"/>
    <col min="4751" max="4751" customWidth="true" style="196" width="44.85546875" collapsed="false"/>
    <col min="4752" max="4792" customWidth="true" style="196" width="6.7109375" collapsed="false"/>
    <col min="4793" max="4793" bestFit="true" customWidth="true" style="196" width="5.42578125" collapsed="false"/>
    <col min="4794" max="4795" bestFit="true" customWidth="true" style="196" width="5.7109375" collapsed="false"/>
    <col min="4796" max="4796" bestFit="true" customWidth="true" style="196" width="5.5703125" collapsed="false"/>
    <col min="4797" max="4797" bestFit="true" customWidth="true" style="196" width="5.42578125" collapsed="false"/>
    <col min="4798" max="4799" bestFit="true" customWidth="true" style="196" width="5.7109375" collapsed="false"/>
    <col min="4800" max="4800" bestFit="true" customWidth="true" style="196" width="5.28515625" collapsed="false"/>
    <col min="4801" max="4801" bestFit="true" customWidth="true" style="196" width="5.42578125" collapsed="false"/>
    <col min="4802" max="4803" bestFit="true" customWidth="true" style="196" width="5.7109375" collapsed="false"/>
    <col min="4804" max="4838" customWidth="true" style="196" width="6.7109375" collapsed="false"/>
    <col min="4839" max="4839" bestFit="true" customWidth="true" style="196" width="5.7109375" collapsed="false"/>
    <col min="4840" max="4842" customWidth="true" style="196" width="5.7109375" collapsed="false"/>
    <col min="4843" max="4843" bestFit="true" customWidth="true" style="196" width="6.7109375" collapsed="false"/>
    <col min="4844" max="4850" customWidth="true" style="196" width="6.7109375" collapsed="false"/>
    <col min="4851" max="4851" bestFit="true" customWidth="true" style="196" width="5.5703125" collapsed="false"/>
    <col min="4852" max="4852" customWidth="true" style="196" width="6.7109375" collapsed="false"/>
    <col min="4853" max="5006" style="196" width="9.140625" collapsed="false"/>
    <col min="5007" max="5007" customWidth="true" style="196" width="44.85546875" collapsed="false"/>
    <col min="5008" max="5048" customWidth="true" style="196" width="6.7109375" collapsed="false"/>
    <col min="5049" max="5049" bestFit="true" customWidth="true" style="196" width="5.42578125" collapsed="false"/>
    <col min="5050" max="5051" bestFit="true" customWidth="true" style="196" width="5.7109375" collapsed="false"/>
    <col min="5052" max="5052" bestFit="true" customWidth="true" style="196" width="5.5703125" collapsed="false"/>
    <col min="5053" max="5053" bestFit="true" customWidth="true" style="196" width="5.42578125" collapsed="false"/>
    <col min="5054" max="5055" bestFit="true" customWidth="true" style="196" width="5.7109375" collapsed="false"/>
    <col min="5056" max="5056" bestFit="true" customWidth="true" style="196" width="5.28515625" collapsed="false"/>
    <col min="5057" max="5057" bestFit="true" customWidth="true" style="196" width="5.42578125" collapsed="false"/>
    <col min="5058" max="5059" bestFit="true" customWidth="true" style="196" width="5.7109375" collapsed="false"/>
    <col min="5060" max="5094" customWidth="true" style="196" width="6.7109375" collapsed="false"/>
    <col min="5095" max="5095" bestFit="true" customWidth="true" style="196" width="5.7109375" collapsed="false"/>
    <col min="5096" max="5098" customWidth="true" style="196" width="5.7109375" collapsed="false"/>
    <col min="5099" max="5099" bestFit="true" customWidth="true" style="196" width="6.7109375" collapsed="false"/>
    <col min="5100" max="5106" customWidth="true" style="196" width="6.7109375" collapsed="false"/>
    <col min="5107" max="5107" bestFit="true" customWidth="true" style="196" width="5.5703125" collapsed="false"/>
    <col min="5108" max="5108" customWidth="true" style="196" width="6.7109375" collapsed="false"/>
    <col min="5109" max="5262" style="196" width="9.140625" collapsed="false"/>
    <col min="5263" max="5263" customWidth="true" style="196" width="44.85546875" collapsed="false"/>
    <col min="5264" max="5304" customWidth="true" style="196" width="6.7109375" collapsed="false"/>
    <col min="5305" max="5305" bestFit="true" customWidth="true" style="196" width="5.42578125" collapsed="false"/>
    <col min="5306" max="5307" bestFit="true" customWidth="true" style="196" width="5.7109375" collapsed="false"/>
    <col min="5308" max="5308" bestFit="true" customWidth="true" style="196" width="5.5703125" collapsed="false"/>
    <col min="5309" max="5309" bestFit="true" customWidth="true" style="196" width="5.42578125" collapsed="false"/>
    <col min="5310" max="5311" bestFit="true" customWidth="true" style="196" width="5.7109375" collapsed="false"/>
    <col min="5312" max="5312" bestFit="true" customWidth="true" style="196" width="5.28515625" collapsed="false"/>
    <col min="5313" max="5313" bestFit="true" customWidth="true" style="196" width="5.42578125" collapsed="false"/>
    <col min="5314" max="5315" bestFit="true" customWidth="true" style="196" width="5.7109375" collapsed="false"/>
    <col min="5316" max="5350" customWidth="true" style="196" width="6.7109375" collapsed="false"/>
    <col min="5351" max="5351" bestFit="true" customWidth="true" style="196" width="5.7109375" collapsed="false"/>
    <col min="5352" max="5354" customWidth="true" style="196" width="5.7109375" collapsed="false"/>
    <col min="5355" max="5355" bestFit="true" customWidth="true" style="196" width="6.7109375" collapsed="false"/>
    <col min="5356" max="5362" customWidth="true" style="196" width="6.7109375" collapsed="false"/>
    <col min="5363" max="5363" bestFit="true" customWidth="true" style="196" width="5.5703125" collapsed="false"/>
    <col min="5364" max="5364" customWidth="true" style="196" width="6.7109375" collapsed="false"/>
    <col min="5365" max="5518" style="196" width="9.140625" collapsed="false"/>
    <col min="5519" max="5519" customWidth="true" style="196" width="44.85546875" collapsed="false"/>
    <col min="5520" max="5560" customWidth="true" style="196" width="6.7109375" collapsed="false"/>
    <col min="5561" max="5561" bestFit="true" customWidth="true" style="196" width="5.42578125" collapsed="false"/>
    <col min="5562" max="5563" bestFit="true" customWidth="true" style="196" width="5.7109375" collapsed="false"/>
    <col min="5564" max="5564" bestFit="true" customWidth="true" style="196" width="5.5703125" collapsed="false"/>
    <col min="5565" max="5565" bestFit="true" customWidth="true" style="196" width="5.42578125" collapsed="false"/>
    <col min="5566" max="5567" bestFit="true" customWidth="true" style="196" width="5.7109375" collapsed="false"/>
    <col min="5568" max="5568" bestFit="true" customWidth="true" style="196" width="5.28515625" collapsed="false"/>
    <col min="5569" max="5569" bestFit="true" customWidth="true" style="196" width="5.42578125" collapsed="false"/>
    <col min="5570" max="5571" bestFit="true" customWidth="true" style="196" width="5.7109375" collapsed="false"/>
    <col min="5572" max="5606" customWidth="true" style="196" width="6.7109375" collapsed="false"/>
    <col min="5607" max="5607" bestFit="true" customWidth="true" style="196" width="5.7109375" collapsed="false"/>
    <col min="5608" max="5610" customWidth="true" style="196" width="5.7109375" collapsed="false"/>
    <col min="5611" max="5611" bestFit="true" customWidth="true" style="196" width="6.7109375" collapsed="false"/>
    <col min="5612" max="5618" customWidth="true" style="196" width="6.7109375" collapsed="false"/>
    <col min="5619" max="5619" bestFit="true" customWidth="true" style="196" width="5.5703125" collapsed="false"/>
    <col min="5620" max="5620" customWidth="true" style="196" width="6.7109375" collapsed="false"/>
    <col min="5621" max="5774" style="196" width="9.140625" collapsed="false"/>
    <col min="5775" max="5775" customWidth="true" style="196" width="44.85546875" collapsed="false"/>
    <col min="5776" max="5816" customWidth="true" style="196" width="6.7109375" collapsed="false"/>
    <col min="5817" max="5817" bestFit="true" customWidth="true" style="196" width="5.42578125" collapsed="false"/>
    <col min="5818" max="5819" bestFit="true" customWidth="true" style="196" width="5.7109375" collapsed="false"/>
    <col min="5820" max="5820" bestFit="true" customWidth="true" style="196" width="5.5703125" collapsed="false"/>
    <col min="5821" max="5821" bestFit="true" customWidth="true" style="196" width="5.42578125" collapsed="false"/>
    <col min="5822" max="5823" bestFit="true" customWidth="true" style="196" width="5.7109375" collapsed="false"/>
    <col min="5824" max="5824" bestFit="true" customWidth="true" style="196" width="5.28515625" collapsed="false"/>
    <col min="5825" max="5825" bestFit="true" customWidth="true" style="196" width="5.42578125" collapsed="false"/>
    <col min="5826" max="5827" bestFit="true" customWidth="true" style="196" width="5.7109375" collapsed="false"/>
    <col min="5828" max="5862" customWidth="true" style="196" width="6.7109375" collapsed="false"/>
    <col min="5863" max="5863" bestFit="true" customWidth="true" style="196" width="5.7109375" collapsed="false"/>
    <col min="5864" max="5866" customWidth="true" style="196" width="5.7109375" collapsed="false"/>
    <col min="5867" max="5867" bestFit="true" customWidth="true" style="196" width="6.7109375" collapsed="false"/>
    <col min="5868" max="5874" customWidth="true" style="196" width="6.7109375" collapsed="false"/>
    <col min="5875" max="5875" bestFit="true" customWidth="true" style="196" width="5.5703125" collapsed="false"/>
    <col min="5876" max="5876" customWidth="true" style="196" width="6.7109375" collapsed="false"/>
    <col min="5877" max="6030" style="196" width="9.140625" collapsed="false"/>
    <col min="6031" max="6031" customWidth="true" style="196" width="44.85546875" collapsed="false"/>
    <col min="6032" max="6072" customWidth="true" style="196" width="6.7109375" collapsed="false"/>
    <col min="6073" max="6073" bestFit="true" customWidth="true" style="196" width="5.42578125" collapsed="false"/>
    <col min="6074" max="6075" bestFit="true" customWidth="true" style="196" width="5.7109375" collapsed="false"/>
    <col min="6076" max="6076" bestFit="true" customWidth="true" style="196" width="5.5703125" collapsed="false"/>
    <col min="6077" max="6077" bestFit="true" customWidth="true" style="196" width="5.42578125" collapsed="false"/>
    <col min="6078" max="6079" bestFit="true" customWidth="true" style="196" width="5.7109375" collapsed="false"/>
    <col min="6080" max="6080" bestFit="true" customWidth="true" style="196" width="5.28515625" collapsed="false"/>
    <col min="6081" max="6081" bestFit="true" customWidth="true" style="196" width="5.42578125" collapsed="false"/>
    <col min="6082" max="6083" bestFit="true" customWidth="true" style="196" width="5.7109375" collapsed="false"/>
    <col min="6084" max="6118" customWidth="true" style="196" width="6.7109375" collapsed="false"/>
    <col min="6119" max="6119" bestFit="true" customWidth="true" style="196" width="5.7109375" collapsed="false"/>
    <col min="6120" max="6122" customWidth="true" style="196" width="5.7109375" collapsed="false"/>
    <col min="6123" max="6123" bestFit="true" customWidth="true" style="196" width="6.7109375" collapsed="false"/>
    <col min="6124" max="6130" customWidth="true" style="196" width="6.7109375" collapsed="false"/>
    <col min="6131" max="6131" bestFit="true" customWidth="true" style="196" width="5.5703125" collapsed="false"/>
    <col min="6132" max="6132" customWidth="true" style="196" width="6.7109375" collapsed="false"/>
    <col min="6133" max="6286" style="196" width="9.140625" collapsed="false"/>
    <col min="6287" max="6287" customWidth="true" style="196" width="44.85546875" collapsed="false"/>
    <col min="6288" max="6328" customWidth="true" style="196" width="6.7109375" collapsed="false"/>
    <col min="6329" max="6329" bestFit="true" customWidth="true" style="196" width="5.42578125" collapsed="false"/>
    <col min="6330" max="6331" bestFit="true" customWidth="true" style="196" width="5.7109375" collapsed="false"/>
    <col min="6332" max="6332" bestFit="true" customWidth="true" style="196" width="5.5703125" collapsed="false"/>
    <col min="6333" max="6333" bestFit="true" customWidth="true" style="196" width="5.42578125" collapsed="false"/>
    <col min="6334" max="6335" bestFit="true" customWidth="true" style="196" width="5.7109375" collapsed="false"/>
    <col min="6336" max="6336" bestFit="true" customWidth="true" style="196" width="5.28515625" collapsed="false"/>
    <col min="6337" max="6337" bestFit="true" customWidth="true" style="196" width="5.42578125" collapsed="false"/>
    <col min="6338" max="6339" bestFit="true" customWidth="true" style="196" width="5.7109375" collapsed="false"/>
    <col min="6340" max="6374" customWidth="true" style="196" width="6.7109375" collapsed="false"/>
    <col min="6375" max="6375" bestFit="true" customWidth="true" style="196" width="5.7109375" collapsed="false"/>
    <col min="6376" max="6378" customWidth="true" style="196" width="5.7109375" collapsed="false"/>
    <col min="6379" max="6379" bestFit="true" customWidth="true" style="196" width="6.7109375" collapsed="false"/>
    <col min="6380" max="6386" customWidth="true" style="196" width="6.7109375" collapsed="false"/>
    <col min="6387" max="6387" bestFit="true" customWidth="true" style="196" width="5.5703125" collapsed="false"/>
    <col min="6388" max="6388" customWidth="true" style="196" width="6.7109375" collapsed="false"/>
    <col min="6389" max="6542" style="196" width="9.140625" collapsed="false"/>
    <col min="6543" max="6543" customWidth="true" style="196" width="44.85546875" collapsed="false"/>
    <col min="6544" max="6584" customWidth="true" style="196" width="6.7109375" collapsed="false"/>
    <col min="6585" max="6585" bestFit="true" customWidth="true" style="196" width="5.42578125" collapsed="false"/>
    <col min="6586" max="6587" bestFit="true" customWidth="true" style="196" width="5.7109375" collapsed="false"/>
    <col min="6588" max="6588" bestFit="true" customWidth="true" style="196" width="5.5703125" collapsed="false"/>
    <col min="6589" max="6589" bestFit="true" customWidth="true" style="196" width="5.42578125" collapsed="false"/>
    <col min="6590" max="6591" bestFit="true" customWidth="true" style="196" width="5.7109375" collapsed="false"/>
    <col min="6592" max="6592" bestFit="true" customWidth="true" style="196" width="5.28515625" collapsed="false"/>
    <col min="6593" max="6593" bestFit="true" customWidth="true" style="196" width="5.42578125" collapsed="false"/>
    <col min="6594" max="6595" bestFit="true" customWidth="true" style="196" width="5.7109375" collapsed="false"/>
    <col min="6596" max="6630" customWidth="true" style="196" width="6.7109375" collapsed="false"/>
    <col min="6631" max="6631" bestFit="true" customWidth="true" style="196" width="5.7109375" collapsed="false"/>
    <col min="6632" max="6634" customWidth="true" style="196" width="5.7109375" collapsed="false"/>
    <col min="6635" max="6635" bestFit="true" customWidth="true" style="196" width="6.7109375" collapsed="false"/>
    <col min="6636" max="6642" customWidth="true" style="196" width="6.7109375" collapsed="false"/>
    <col min="6643" max="6643" bestFit="true" customWidth="true" style="196" width="5.5703125" collapsed="false"/>
    <col min="6644" max="6644" customWidth="true" style="196" width="6.7109375" collapsed="false"/>
    <col min="6645" max="6798" style="196" width="9.140625" collapsed="false"/>
    <col min="6799" max="6799" customWidth="true" style="196" width="44.85546875" collapsed="false"/>
    <col min="6800" max="6840" customWidth="true" style="196" width="6.7109375" collapsed="false"/>
    <col min="6841" max="6841" bestFit="true" customWidth="true" style="196" width="5.42578125" collapsed="false"/>
    <col min="6842" max="6843" bestFit="true" customWidth="true" style="196" width="5.7109375" collapsed="false"/>
    <col min="6844" max="6844" bestFit="true" customWidth="true" style="196" width="5.5703125" collapsed="false"/>
    <col min="6845" max="6845" bestFit="true" customWidth="true" style="196" width="5.42578125" collapsed="false"/>
    <col min="6846" max="6847" bestFit="true" customWidth="true" style="196" width="5.7109375" collapsed="false"/>
    <col min="6848" max="6848" bestFit="true" customWidth="true" style="196" width="5.28515625" collapsed="false"/>
    <col min="6849" max="6849" bestFit="true" customWidth="true" style="196" width="5.42578125" collapsed="false"/>
    <col min="6850" max="6851" bestFit="true" customWidth="true" style="196" width="5.7109375" collapsed="false"/>
    <col min="6852" max="6886" customWidth="true" style="196" width="6.7109375" collapsed="false"/>
    <col min="6887" max="6887" bestFit="true" customWidth="true" style="196" width="5.7109375" collapsed="false"/>
    <col min="6888" max="6890" customWidth="true" style="196" width="5.7109375" collapsed="false"/>
    <col min="6891" max="6891" bestFit="true" customWidth="true" style="196" width="6.7109375" collapsed="false"/>
    <col min="6892" max="6898" customWidth="true" style="196" width="6.7109375" collapsed="false"/>
    <col min="6899" max="6899" bestFit="true" customWidth="true" style="196" width="5.5703125" collapsed="false"/>
    <col min="6900" max="6900" customWidth="true" style="196" width="6.7109375" collapsed="false"/>
    <col min="6901" max="7054" style="196" width="9.140625" collapsed="false"/>
    <col min="7055" max="7055" customWidth="true" style="196" width="44.85546875" collapsed="false"/>
    <col min="7056" max="7096" customWidth="true" style="196" width="6.7109375" collapsed="false"/>
    <col min="7097" max="7097" bestFit="true" customWidth="true" style="196" width="5.42578125" collapsed="false"/>
    <col min="7098" max="7099" bestFit="true" customWidth="true" style="196" width="5.7109375" collapsed="false"/>
    <col min="7100" max="7100" bestFit="true" customWidth="true" style="196" width="5.5703125" collapsed="false"/>
    <col min="7101" max="7101" bestFit="true" customWidth="true" style="196" width="5.42578125" collapsed="false"/>
    <col min="7102" max="7103" bestFit="true" customWidth="true" style="196" width="5.7109375" collapsed="false"/>
    <col min="7104" max="7104" bestFit="true" customWidth="true" style="196" width="5.28515625" collapsed="false"/>
    <col min="7105" max="7105" bestFit="true" customWidth="true" style="196" width="5.42578125" collapsed="false"/>
    <col min="7106" max="7107" bestFit="true" customWidth="true" style="196" width="5.7109375" collapsed="false"/>
    <col min="7108" max="7142" customWidth="true" style="196" width="6.7109375" collapsed="false"/>
    <col min="7143" max="7143" bestFit="true" customWidth="true" style="196" width="5.7109375" collapsed="false"/>
    <col min="7144" max="7146" customWidth="true" style="196" width="5.7109375" collapsed="false"/>
    <col min="7147" max="7147" bestFit="true" customWidth="true" style="196" width="6.7109375" collapsed="false"/>
    <col min="7148" max="7154" customWidth="true" style="196" width="6.7109375" collapsed="false"/>
    <col min="7155" max="7155" bestFit="true" customWidth="true" style="196" width="5.5703125" collapsed="false"/>
    <col min="7156" max="7156" customWidth="true" style="196" width="6.7109375" collapsed="false"/>
    <col min="7157" max="7310" style="196" width="9.140625" collapsed="false"/>
    <col min="7311" max="7311" customWidth="true" style="196" width="44.85546875" collapsed="false"/>
    <col min="7312" max="7352" customWidth="true" style="196" width="6.7109375" collapsed="false"/>
    <col min="7353" max="7353" bestFit="true" customWidth="true" style="196" width="5.42578125" collapsed="false"/>
    <col min="7354" max="7355" bestFit="true" customWidth="true" style="196" width="5.7109375" collapsed="false"/>
    <col min="7356" max="7356" bestFit="true" customWidth="true" style="196" width="5.5703125" collapsed="false"/>
    <col min="7357" max="7357" bestFit="true" customWidth="true" style="196" width="5.42578125" collapsed="false"/>
    <col min="7358" max="7359" bestFit="true" customWidth="true" style="196" width="5.7109375" collapsed="false"/>
    <col min="7360" max="7360" bestFit="true" customWidth="true" style="196" width="5.28515625" collapsed="false"/>
    <col min="7361" max="7361" bestFit="true" customWidth="true" style="196" width="5.42578125" collapsed="false"/>
    <col min="7362" max="7363" bestFit="true" customWidth="true" style="196" width="5.7109375" collapsed="false"/>
    <col min="7364" max="7398" customWidth="true" style="196" width="6.7109375" collapsed="false"/>
    <col min="7399" max="7399" bestFit="true" customWidth="true" style="196" width="5.7109375" collapsed="false"/>
    <col min="7400" max="7402" customWidth="true" style="196" width="5.7109375" collapsed="false"/>
    <col min="7403" max="7403" bestFit="true" customWidth="true" style="196" width="6.7109375" collapsed="false"/>
    <col min="7404" max="7410" customWidth="true" style="196" width="6.7109375" collapsed="false"/>
    <col min="7411" max="7411" bestFit="true" customWidth="true" style="196" width="5.5703125" collapsed="false"/>
    <col min="7412" max="7412" customWidth="true" style="196" width="6.7109375" collapsed="false"/>
    <col min="7413" max="7566" style="196" width="9.140625" collapsed="false"/>
    <col min="7567" max="7567" customWidth="true" style="196" width="44.85546875" collapsed="false"/>
    <col min="7568" max="7608" customWidth="true" style="196" width="6.7109375" collapsed="false"/>
    <col min="7609" max="7609" bestFit="true" customWidth="true" style="196" width="5.42578125" collapsed="false"/>
    <col min="7610" max="7611" bestFit="true" customWidth="true" style="196" width="5.7109375" collapsed="false"/>
    <col min="7612" max="7612" bestFit="true" customWidth="true" style="196" width="5.5703125" collapsed="false"/>
    <col min="7613" max="7613" bestFit="true" customWidth="true" style="196" width="5.42578125" collapsed="false"/>
    <col min="7614" max="7615" bestFit="true" customWidth="true" style="196" width="5.7109375" collapsed="false"/>
    <col min="7616" max="7616" bestFit="true" customWidth="true" style="196" width="5.28515625" collapsed="false"/>
    <col min="7617" max="7617" bestFit="true" customWidth="true" style="196" width="5.42578125" collapsed="false"/>
    <col min="7618" max="7619" bestFit="true" customWidth="true" style="196" width="5.7109375" collapsed="false"/>
    <col min="7620" max="7654" customWidth="true" style="196" width="6.7109375" collapsed="false"/>
    <col min="7655" max="7655" bestFit="true" customWidth="true" style="196" width="5.7109375" collapsed="false"/>
    <col min="7656" max="7658" customWidth="true" style="196" width="5.7109375" collapsed="false"/>
    <col min="7659" max="7659" bestFit="true" customWidth="true" style="196" width="6.7109375" collapsed="false"/>
    <col min="7660" max="7666" customWidth="true" style="196" width="6.7109375" collapsed="false"/>
    <col min="7667" max="7667" bestFit="true" customWidth="true" style="196" width="5.5703125" collapsed="false"/>
    <col min="7668" max="7668" customWidth="true" style="196" width="6.7109375" collapsed="false"/>
    <col min="7669" max="7822" style="196" width="9.140625" collapsed="false"/>
    <col min="7823" max="7823" customWidth="true" style="196" width="44.85546875" collapsed="false"/>
    <col min="7824" max="7864" customWidth="true" style="196" width="6.7109375" collapsed="false"/>
    <col min="7865" max="7865" bestFit="true" customWidth="true" style="196" width="5.42578125" collapsed="false"/>
    <col min="7866" max="7867" bestFit="true" customWidth="true" style="196" width="5.7109375" collapsed="false"/>
    <col min="7868" max="7868" bestFit="true" customWidth="true" style="196" width="5.5703125" collapsed="false"/>
    <col min="7869" max="7869" bestFit="true" customWidth="true" style="196" width="5.42578125" collapsed="false"/>
    <col min="7870" max="7871" bestFit="true" customWidth="true" style="196" width="5.7109375" collapsed="false"/>
    <col min="7872" max="7872" bestFit="true" customWidth="true" style="196" width="5.28515625" collapsed="false"/>
    <col min="7873" max="7873" bestFit="true" customWidth="true" style="196" width="5.42578125" collapsed="false"/>
    <col min="7874" max="7875" bestFit="true" customWidth="true" style="196" width="5.7109375" collapsed="false"/>
    <col min="7876" max="7910" customWidth="true" style="196" width="6.7109375" collapsed="false"/>
    <col min="7911" max="7911" bestFit="true" customWidth="true" style="196" width="5.7109375" collapsed="false"/>
    <col min="7912" max="7914" customWidth="true" style="196" width="5.7109375" collapsed="false"/>
    <col min="7915" max="7915" bestFit="true" customWidth="true" style="196" width="6.7109375" collapsed="false"/>
    <col min="7916" max="7922" customWidth="true" style="196" width="6.7109375" collapsed="false"/>
    <col min="7923" max="7923" bestFit="true" customWidth="true" style="196" width="5.5703125" collapsed="false"/>
    <col min="7924" max="7924" customWidth="true" style="196" width="6.7109375" collapsed="false"/>
    <col min="7925" max="8078" style="196" width="9.140625" collapsed="false"/>
    <col min="8079" max="8079" customWidth="true" style="196" width="44.85546875" collapsed="false"/>
    <col min="8080" max="8120" customWidth="true" style="196" width="6.7109375" collapsed="false"/>
    <col min="8121" max="8121" bestFit="true" customWidth="true" style="196" width="5.42578125" collapsed="false"/>
    <col min="8122" max="8123" bestFit="true" customWidth="true" style="196" width="5.7109375" collapsed="false"/>
    <col min="8124" max="8124" bestFit="true" customWidth="true" style="196" width="5.5703125" collapsed="false"/>
    <col min="8125" max="8125" bestFit="true" customWidth="true" style="196" width="5.42578125" collapsed="false"/>
    <col min="8126" max="8127" bestFit="true" customWidth="true" style="196" width="5.7109375" collapsed="false"/>
    <col min="8128" max="8128" bestFit="true" customWidth="true" style="196" width="5.28515625" collapsed="false"/>
    <col min="8129" max="8129" bestFit="true" customWidth="true" style="196" width="5.42578125" collapsed="false"/>
    <col min="8130" max="8131" bestFit="true" customWidth="true" style="196" width="5.7109375" collapsed="false"/>
    <col min="8132" max="8166" customWidth="true" style="196" width="6.7109375" collapsed="false"/>
    <col min="8167" max="8167" bestFit="true" customWidth="true" style="196" width="5.7109375" collapsed="false"/>
    <col min="8168" max="8170" customWidth="true" style="196" width="5.7109375" collapsed="false"/>
    <col min="8171" max="8171" bestFit="true" customWidth="true" style="196" width="6.7109375" collapsed="false"/>
    <col min="8172" max="8178" customWidth="true" style="196" width="6.7109375" collapsed="false"/>
    <col min="8179" max="8179" bestFit="true" customWidth="true" style="196" width="5.5703125" collapsed="false"/>
    <col min="8180" max="8180" customWidth="true" style="196" width="6.7109375" collapsed="false"/>
    <col min="8181" max="8334" style="196" width="9.140625" collapsed="false"/>
    <col min="8335" max="8335" customWidth="true" style="196" width="44.85546875" collapsed="false"/>
    <col min="8336" max="8376" customWidth="true" style="196" width="6.7109375" collapsed="false"/>
    <col min="8377" max="8377" bestFit="true" customWidth="true" style="196" width="5.42578125" collapsed="false"/>
    <col min="8378" max="8379" bestFit="true" customWidth="true" style="196" width="5.7109375" collapsed="false"/>
    <col min="8380" max="8380" bestFit="true" customWidth="true" style="196" width="5.5703125" collapsed="false"/>
    <col min="8381" max="8381" bestFit="true" customWidth="true" style="196" width="5.42578125" collapsed="false"/>
    <col min="8382" max="8383" bestFit="true" customWidth="true" style="196" width="5.7109375" collapsed="false"/>
    <col min="8384" max="8384" bestFit="true" customWidth="true" style="196" width="5.28515625" collapsed="false"/>
    <col min="8385" max="8385" bestFit="true" customWidth="true" style="196" width="5.42578125" collapsed="false"/>
    <col min="8386" max="8387" bestFit="true" customWidth="true" style="196" width="5.7109375" collapsed="false"/>
    <col min="8388" max="8422" customWidth="true" style="196" width="6.7109375" collapsed="false"/>
    <col min="8423" max="8423" bestFit="true" customWidth="true" style="196" width="5.7109375" collapsed="false"/>
    <col min="8424" max="8426" customWidth="true" style="196" width="5.7109375" collapsed="false"/>
    <col min="8427" max="8427" bestFit="true" customWidth="true" style="196" width="6.7109375" collapsed="false"/>
    <col min="8428" max="8434" customWidth="true" style="196" width="6.7109375" collapsed="false"/>
    <col min="8435" max="8435" bestFit="true" customWidth="true" style="196" width="5.5703125" collapsed="false"/>
    <col min="8436" max="8436" customWidth="true" style="196" width="6.7109375" collapsed="false"/>
    <col min="8437" max="8590" style="196" width="9.140625" collapsed="false"/>
    <col min="8591" max="8591" customWidth="true" style="196" width="44.85546875" collapsed="false"/>
    <col min="8592" max="8632" customWidth="true" style="196" width="6.7109375" collapsed="false"/>
    <col min="8633" max="8633" bestFit="true" customWidth="true" style="196" width="5.42578125" collapsed="false"/>
    <col min="8634" max="8635" bestFit="true" customWidth="true" style="196" width="5.7109375" collapsed="false"/>
    <col min="8636" max="8636" bestFit="true" customWidth="true" style="196" width="5.5703125" collapsed="false"/>
    <col min="8637" max="8637" bestFit="true" customWidth="true" style="196" width="5.42578125" collapsed="false"/>
    <col min="8638" max="8639" bestFit="true" customWidth="true" style="196" width="5.7109375" collapsed="false"/>
    <col min="8640" max="8640" bestFit="true" customWidth="true" style="196" width="5.28515625" collapsed="false"/>
    <col min="8641" max="8641" bestFit="true" customWidth="true" style="196" width="5.42578125" collapsed="false"/>
    <col min="8642" max="8643" bestFit="true" customWidth="true" style="196" width="5.7109375" collapsed="false"/>
    <col min="8644" max="8678" customWidth="true" style="196" width="6.7109375" collapsed="false"/>
    <col min="8679" max="8679" bestFit="true" customWidth="true" style="196" width="5.7109375" collapsed="false"/>
    <col min="8680" max="8682" customWidth="true" style="196" width="5.7109375" collapsed="false"/>
    <col min="8683" max="8683" bestFit="true" customWidth="true" style="196" width="6.7109375" collapsed="false"/>
    <col min="8684" max="8690" customWidth="true" style="196" width="6.7109375" collapsed="false"/>
    <col min="8691" max="8691" bestFit="true" customWidth="true" style="196" width="5.5703125" collapsed="false"/>
    <col min="8692" max="8692" customWidth="true" style="196" width="6.7109375" collapsed="false"/>
    <col min="8693" max="8846" style="196" width="9.140625" collapsed="false"/>
    <col min="8847" max="8847" customWidth="true" style="196" width="44.85546875" collapsed="false"/>
    <col min="8848" max="8888" customWidth="true" style="196" width="6.7109375" collapsed="false"/>
    <col min="8889" max="8889" bestFit="true" customWidth="true" style="196" width="5.42578125" collapsed="false"/>
    <col min="8890" max="8891" bestFit="true" customWidth="true" style="196" width="5.7109375" collapsed="false"/>
    <col min="8892" max="8892" bestFit="true" customWidth="true" style="196" width="5.5703125" collapsed="false"/>
    <col min="8893" max="8893" bestFit="true" customWidth="true" style="196" width="5.42578125" collapsed="false"/>
    <col min="8894" max="8895" bestFit="true" customWidth="true" style="196" width="5.7109375" collapsed="false"/>
    <col min="8896" max="8896" bestFit="true" customWidth="true" style="196" width="5.28515625" collapsed="false"/>
    <col min="8897" max="8897" bestFit="true" customWidth="true" style="196" width="5.42578125" collapsed="false"/>
    <col min="8898" max="8899" bestFit="true" customWidth="true" style="196" width="5.7109375" collapsed="false"/>
    <col min="8900" max="8934" customWidth="true" style="196" width="6.7109375" collapsed="false"/>
    <col min="8935" max="8935" bestFit="true" customWidth="true" style="196" width="5.7109375" collapsed="false"/>
    <col min="8936" max="8938" customWidth="true" style="196" width="5.7109375" collapsed="false"/>
    <col min="8939" max="8939" bestFit="true" customWidth="true" style="196" width="6.7109375" collapsed="false"/>
    <col min="8940" max="8946" customWidth="true" style="196" width="6.7109375" collapsed="false"/>
    <col min="8947" max="8947" bestFit="true" customWidth="true" style="196" width="5.5703125" collapsed="false"/>
    <col min="8948" max="8948" customWidth="true" style="196" width="6.7109375" collapsed="false"/>
    <col min="8949" max="9102" style="196" width="9.140625" collapsed="false"/>
    <col min="9103" max="9103" customWidth="true" style="196" width="44.85546875" collapsed="false"/>
    <col min="9104" max="9144" customWidth="true" style="196" width="6.7109375" collapsed="false"/>
    <col min="9145" max="9145" bestFit="true" customWidth="true" style="196" width="5.42578125" collapsed="false"/>
    <col min="9146" max="9147" bestFit="true" customWidth="true" style="196" width="5.7109375" collapsed="false"/>
    <col min="9148" max="9148" bestFit="true" customWidth="true" style="196" width="5.5703125" collapsed="false"/>
    <col min="9149" max="9149" bestFit="true" customWidth="true" style="196" width="5.42578125" collapsed="false"/>
    <col min="9150" max="9151" bestFit="true" customWidth="true" style="196" width="5.7109375" collapsed="false"/>
    <col min="9152" max="9152" bestFit="true" customWidth="true" style="196" width="5.28515625" collapsed="false"/>
    <col min="9153" max="9153" bestFit="true" customWidth="true" style="196" width="5.42578125" collapsed="false"/>
    <col min="9154" max="9155" bestFit="true" customWidth="true" style="196" width="5.7109375" collapsed="false"/>
    <col min="9156" max="9190" customWidth="true" style="196" width="6.7109375" collapsed="false"/>
    <col min="9191" max="9191" bestFit="true" customWidth="true" style="196" width="5.7109375" collapsed="false"/>
    <col min="9192" max="9194" customWidth="true" style="196" width="5.7109375" collapsed="false"/>
    <col min="9195" max="9195" bestFit="true" customWidth="true" style="196" width="6.7109375" collapsed="false"/>
    <col min="9196" max="9202" customWidth="true" style="196" width="6.7109375" collapsed="false"/>
    <col min="9203" max="9203" bestFit="true" customWidth="true" style="196" width="5.5703125" collapsed="false"/>
    <col min="9204" max="9204" customWidth="true" style="196" width="6.7109375" collapsed="false"/>
    <col min="9205" max="9358" style="196" width="9.140625" collapsed="false"/>
    <col min="9359" max="9359" customWidth="true" style="196" width="44.85546875" collapsed="false"/>
    <col min="9360" max="9400" customWidth="true" style="196" width="6.7109375" collapsed="false"/>
    <col min="9401" max="9401" bestFit="true" customWidth="true" style="196" width="5.42578125" collapsed="false"/>
    <col min="9402" max="9403" bestFit="true" customWidth="true" style="196" width="5.7109375" collapsed="false"/>
    <col min="9404" max="9404" bestFit="true" customWidth="true" style="196" width="5.5703125" collapsed="false"/>
    <col min="9405" max="9405" bestFit="true" customWidth="true" style="196" width="5.42578125" collapsed="false"/>
    <col min="9406" max="9407" bestFit="true" customWidth="true" style="196" width="5.7109375" collapsed="false"/>
    <col min="9408" max="9408" bestFit="true" customWidth="true" style="196" width="5.28515625" collapsed="false"/>
    <col min="9409" max="9409" bestFit="true" customWidth="true" style="196" width="5.42578125" collapsed="false"/>
    <col min="9410" max="9411" bestFit="true" customWidth="true" style="196" width="5.7109375" collapsed="false"/>
    <col min="9412" max="9446" customWidth="true" style="196" width="6.7109375" collapsed="false"/>
    <col min="9447" max="9447" bestFit="true" customWidth="true" style="196" width="5.7109375" collapsed="false"/>
    <col min="9448" max="9450" customWidth="true" style="196" width="5.7109375" collapsed="false"/>
    <col min="9451" max="9451" bestFit="true" customWidth="true" style="196" width="6.7109375" collapsed="false"/>
    <col min="9452" max="9458" customWidth="true" style="196" width="6.7109375" collapsed="false"/>
    <col min="9459" max="9459" bestFit="true" customWidth="true" style="196" width="5.5703125" collapsed="false"/>
    <col min="9460" max="9460" customWidth="true" style="196" width="6.7109375" collapsed="false"/>
    <col min="9461" max="9614" style="196" width="9.140625" collapsed="false"/>
    <col min="9615" max="9615" customWidth="true" style="196" width="44.85546875" collapsed="false"/>
    <col min="9616" max="9656" customWidth="true" style="196" width="6.7109375" collapsed="false"/>
    <col min="9657" max="9657" bestFit="true" customWidth="true" style="196" width="5.42578125" collapsed="false"/>
    <col min="9658" max="9659" bestFit="true" customWidth="true" style="196" width="5.7109375" collapsed="false"/>
    <col min="9660" max="9660" bestFit="true" customWidth="true" style="196" width="5.5703125" collapsed="false"/>
    <col min="9661" max="9661" bestFit="true" customWidth="true" style="196" width="5.42578125" collapsed="false"/>
    <col min="9662" max="9663" bestFit="true" customWidth="true" style="196" width="5.7109375" collapsed="false"/>
    <col min="9664" max="9664" bestFit="true" customWidth="true" style="196" width="5.28515625" collapsed="false"/>
    <col min="9665" max="9665" bestFit="true" customWidth="true" style="196" width="5.42578125" collapsed="false"/>
    <col min="9666" max="9667" bestFit="true" customWidth="true" style="196" width="5.7109375" collapsed="false"/>
    <col min="9668" max="9702" customWidth="true" style="196" width="6.7109375" collapsed="false"/>
    <col min="9703" max="9703" bestFit="true" customWidth="true" style="196" width="5.7109375" collapsed="false"/>
    <col min="9704" max="9706" customWidth="true" style="196" width="5.7109375" collapsed="false"/>
    <col min="9707" max="9707" bestFit="true" customWidth="true" style="196" width="6.7109375" collapsed="false"/>
    <col min="9708" max="9714" customWidth="true" style="196" width="6.7109375" collapsed="false"/>
    <col min="9715" max="9715" bestFit="true" customWidth="true" style="196" width="5.5703125" collapsed="false"/>
    <col min="9716" max="9716" customWidth="true" style="196" width="6.7109375" collapsed="false"/>
    <col min="9717" max="9870" style="196" width="9.140625" collapsed="false"/>
    <col min="9871" max="9871" customWidth="true" style="196" width="44.85546875" collapsed="false"/>
    <col min="9872" max="9912" customWidth="true" style="196" width="6.7109375" collapsed="false"/>
    <col min="9913" max="9913" bestFit="true" customWidth="true" style="196" width="5.42578125" collapsed="false"/>
    <col min="9914" max="9915" bestFit="true" customWidth="true" style="196" width="5.7109375" collapsed="false"/>
    <col min="9916" max="9916" bestFit="true" customWidth="true" style="196" width="5.5703125" collapsed="false"/>
    <col min="9917" max="9917" bestFit="true" customWidth="true" style="196" width="5.42578125" collapsed="false"/>
    <col min="9918" max="9919" bestFit="true" customWidth="true" style="196" width="5.7109375" collapsed="false"/>
    <col min="9920" max="9920" bestFit="true" customWidth="true" style="196" width="5.28515625" collapsed="false"/>
    <col min="9921" max="9921" bestFit="true" customWidth="true" style="196" width="5.42578125" collapsed="false"/>
    <col min="9922" max="9923" bestFit="true" customWidth="true" style="196" width="5.7109375" collapsed="false"/>
    <col min="9924" max="9958" customWidth="true" style="196" width="6.7109375" collapsed="false"/>
    <col min="9959" max="9959" bestFit="true" customWidth="true" style="196" width="5.7109375" collapsed="false"/>
    <col min="9960" max="9962" customWidth="true" style="196" width="5.7109375" collapsed="false"/>
    <col min="9963" max="9963" bestFit="true" customWidth="true" style="196" width="6.7109375" collapsed="false"/>
    <col min="9964" max="9970" customWidth="true" style="196" width="6.7109375" collapsed="false"/>
    <col min="9971" max="9971" bestFit="true" customWidth="true" style="196" width="5.5703125" collapsed="false"/>
    <col min="9972" max="9972" customWidth="true" style="196" width="6.7109375" collapsed="false"/>
    <col min="9973" max="10126" style="196" width="9.140625" collapsed="false"/>
    <col min="10127" max="10127" customWidth="true" style="196" width="44.85546875" collapsed="false"/>
    <col min="10128" max="10168" customWidth="true" style="196" width="6.7109375" collapsed="false"/>
    <col min="10169" max="10169" bestFit="true" customWidth="true" style="196" width="5.42578125" collapsed="false"/>
    <col min="10170" max="10171" bestFit="true" customWidth="true" style="196" width="5.7109375" collapsed="false"/>
    <col min="10172" max="10172" bestFit="true" customWidth="true" style="196" width="5.5703125" collapsed="false"/>
    <col min="10173" max="10173" bestFit="true" customWidth="true" style="196" width="5.42578125" collapsed="false"/>
    <col min="10174" max="10175" bestFit="true" customWidth="true" style="196" width="5.7109375" collapsed="false"/>
    <col min="10176" max="10176" bestFit="true" customWidth="true" style="196" width="5.28515625" collapsed="false"/>
    <col min="10177" max="10177" bestFit="true" customWidth="true" style="196" width="5.42578125" collapsed="false"/>
    <col min="10178" max="10179" bestFit="true" customWidth="true" style="196" width="5.7109375" collapsed="false"/>
    <col min="10180" max="10214" customWidth="true" style="196" width="6.7109375" collapsed="false"/>
    <col min="10215" max="10215" bestFit="true" customWidth="true" style="196" width="5.7109375" collapsed="false"/>
    <col min="10216" max="10218" customWidth="true" style="196" width="5.7109375" collapsed="false"/>
    <col min="10219" max="10219" bestFit="true" customWidth="true" style="196" width="6.7109375" collapsed="false"/>
    <col min="10220" max="10226" customWidth="true" style="196" width="6.7109375" collapsed="false"/>
    <col min="10227" max="10227" bestFit="true" customWidth="true" style="196" width="5.5703125" collapsed="false"/>
    <col min="10228" max="10228" customWidth="true" style="196" width="6.7109375" collapsed="false"/>
    <col min="10229" max="10382" style="196" width="9.140625" collapsed="false"/>
    <col min="10383" max="10383" customWidth="true" style="196" width="44.85546875" collapsed="false"/>
    <col min="10384" max="10424" customWidth="true" style="196" width="6.7109375" collapsed="false"/>
    <col min="10425" max="10425" bestFit="true" customWidth="true" style="196" width="5.42578125" collapsed="false"/>
    <col min="10426" max="10427" bestFit="true" customWidth="true" style="196" width="5.7109375" collapsed="false"/>
    <col min="10428" max="10428" bestFit="true" customWidth="true" style="196" width="5.5703125" collapsed="false"/>
    <col min="10429" max="10429" bestFit="true" customWidth="true" style="196" width="5.42578125" collapsed="false"/>
    <col min="10430" max="10431" bestFit="true" customWidth="true" style="196" width="5.7109375" collapsed="false"/>
    <col min="10432" max="10432" bestFit="true" customWidth="true" style="196" width="5.28515625" collapsed="false"/>
    <col min="10433" max="10433" bestFit="true" customWidth="true" style="196" width="5.42578125" collapsed="false"/>
    <col min="10434" max="10435" bestFit="true" customWidth="true" style="196" width="5.7109375" collapsed="false"/>
    <col min="10436" max="10470" customWidth="true" style="196" width="6.7109375" collapsed="false"/>
    <col min="10471" max="10471" bestFit="true" customWidth="true" style="196" width="5.7109375" collapsed="false"/>
    <col min="10472" max="10474" customWidth="true" style="196" width="5.7109375" collapsed="false"/>
    <col min="10475" max="10475" bestFit="true" customWidth="true" style="196" width="6.7109375" collapsed="false"/>
    <col min="10476" max="10482" customWidth="true" style="196" width="6.7109375" collapsed="false"/>
    <col min="10483" max="10483" bestFit="true" customWidth="true" style="196" width="5.5703125" collapsed="false"/>
    <col min="10484" max="10484" customWidth="true" style="196" width="6.7109375" collapsed="false"/>
    <col min="10485" max="10638" style="196" width="9.140625" collapsed="false"/>
    <col min="10639" max="10639" customWidth="true" style="196" width="44.85546875" collapsed="false"/>
    <col min="10640" max="10680" customWidth="true" style="196" width="6.7109375" collapsed="false"/>
    <col min="10681" max="10681" bestFit="true" customWidth="true" style="196" width="5.42578125" collapsed="false"/>
    <col min="10682" max="10683" bestFit="true" customWidth="true" style="196" width="5.7109375" collapsed="false"/>
    <col min="10684" max="10684" bestFit="true" customWidth="true" style="196" width="5.5703125" collapsed="false"/>
    <col min="10685" max="10685" bestFit="true" customWidth="true" style="196" width="5.42578125" collapsed="false"/>
    <col min="10686" max="10687" bestFit="true" customWidth="true" style="196" width="5.7109375" collapsed="false"/>
    <col min="10688" max="10688" bestFit="true" customWidth="true" style="196" width="5.28515625" collapsed="false"/>
    <col min="10689" max="10689" bestFit="true" customWidth="true" style="196" width="5.42578125" collapsed="false"/>
    <col min="10690" max="10691" bestFit="true" customWidth="true" style="196" width="5.7109375" collapsed="false"/>
    <col min="10692" max="10726" customWidth="true" style="196" width="6.7109375" collapsed="false"/>
    <col min="10727" max="10727" bestFit="true" customWidth="true" style="196" width="5.7109375" collapsed="false"/>
    <col min="10728" max="10730" customWidth="true" style="196" width="5.7109375" collapsed="false"/>
    <col min="10731" max="10731" bestFit="true" customWidth="true" style="196" width="6.7109375" collapsed="false"/>
    <col min="10732" max="10738" customWidth="true" style="196" width="6.7109375" collapsed="false"/>
    <col min="10739" max="10739" bestFit="true" customWidth="true" style="196" width="5.5703125" collapsed="false"/>
    <col min="10740" max="10740" customWidth="true" style="196" width="6.7109375" collapsed="false"/>
    <col min="10741" max="10894" style="196" width="9.140625" collapsed="false"/>
    <col min="10895" max="10895" customWidth="true" style="196" width="44.85546875" collapsed="false"/>
    <col min="10896" max="10936" customWidth="true" style="196" width="6.7109375" collapsed="false"/>
    <col min="10937" max="10937" bestFit="true" customWidth="true" style="196" width="5.42578125" collapsed="false"/>
    <col min="10938" max="10939" bestFit="true" customWidth="true" style="196" width="5.7109375" collapsed="false"/>
    <col min="10940" max="10940" bestFit="true" customWidth="true" style="196" width="5.5703125" collapsed="false"/>
    <col min="10941" max="10941" bestFit="true" customWidth="true" style="196" width="5.42578125" collapsed="false"/>
    <col min="10942" max="10943" bestFit="true" customWidth="true" style="196" width="5.7109375" collapsed="false"/>
    <col min="10944" max="10944" bestFit="true" customWidth="true" style="196" width="5.28515625" collapsed="false"/>
    <col min="10945" max="10945" bestFit="true" customWidth="true" style="196" width="5.42578125" collapsed="false"/>
    <col min="10946" max="10947" bestFit="true" customWidth="true" style="196" width="5.7109375" collapsed="false"/>
    <col min="10948" max="10982" customWidth="true" style="196" width="6.7109375" collapsed="false"/>
    <col min="10983" max="10983" bestFit="true" customWidth="true" style="196" width="5.7109375" collapsed="false"/>
    <col min="10984" max="10986" customWidth="true" style="196" width="5.7109375" collapsed="false"/>
    <col min="10987" max="10987" bestFit="true" customWidth="true" style="196" width="6.7109375" collapsed="false"/>
    <col min="10988" max="10994" customWidth="true" style="196" width="6.7109375" collapsed="false"/>
    <col min="10995" max="10995" bestFit="true" customWidth="true" style="196" width="5.5703125" collapsed="false"/>
    <col min="10996" max="10996" customWidth="true" style="196" width="6.7109375" collapsed="false"/>
    <col min="10997" max="11150" style="196" width="9.140625" collapsed="false"/>
    <col min="11151" max="11151" customWidth="true" style="196" width="44.85546875" collapsed="false"/>
    <col min="11152" max="11192" customWidth="true" style="196" width="6.7109375" collapsed="false"/>
    <col min="11193" max="11193" bestFit="true" customWidth="true" style="196" width="5.42578125" collapsed="false"/>
    <col min="11194" max="11195" bestFit="true" customWidth="true" style="196" width="5.7109375" collapsed="false"/>
    <col min="11196" max="11196" bestFit="true" customWidth="true" style="196" width="5.5703125" collapsed="false"/>
    <col min="11197" max="11197" bestFit="true" customWidth="true" style="196" width="5.42578125" collapsed="false"/>
    <col min="11198" max="11199" bestFit="true" customWidth="true" style="196" width="5.7109375" collapsed="false"/>
    <col min="11200" max="11200" bestFit="true" customWidth="true" style="196" width="5.28515625" collapsed="false"/>
    <col min="11201" max="11201" bestFit="true" customWidth="true" style="196" width="5.42578125" collapsed="false"/>
    <col min="11202" max="11203" bestFit="true" customWidth="true" style="196" width="5.7109375" collapsed="false"/>
    <col min="11204" max="11238" customWidth="true" style="196" width="6.7109375" collapsed="false"/>
    <col min="11239" max="11239" bestFit="true" customWidth="true" style="196" width="5.7109375" collapsed="false"/>
    <col min="11240" max="11242" customWidth="true" style="196" width="5.7109375" collapsed="false"/>
    <col min="11243" max="11243" bestFit="true" customWidth="true" style="196" width="6.7109375" collapsed="false"/>
    <col min="11244" max="11250" customWidth="true" style="196" width="6.7109375" collapsed="false"/>
    <col min="11251" max="11251" bestFit="true" customWidth="true" style="196" width="5.5703125" collapsed="false"/>
    <col min="11252" max="11252" customWidth="true" style="196" width="6.7109375" collapsed="false"/>
    <col min="11253" max="11406" style="196" width="9.140625" collapsed="false"/>
    <col min="11407" max="11407" customWidth="true" style="196" width="44.85546875" collapsed="false"/>
    <col min="11408" max="11448" customWidth="true" style="196" width="6.7109375" collapsed="false"/>
    <col min="11449" max="11449" bestFit="true" customWidth="true" style="196" width="5.42578125" collapsed="false"/>
    <col min="11450" max="11451" bestFit="true" customWidth="true" style="196" width="5.7109375" collapsed="false"/>
    <col min="11452" max="11452" bestFit="true" customWidth="true" style="196" width="5.5703125" collapsed="false"/>
    <col min="11453" max="11453" bestFit="true" customWidth="true" style="196" width="5.42578125" collapsed="false"/>
    <col min="11454" max="11455" bestFit="true" customWidth="true" style="196" width="5.7109375" collapsed="false"/>
    <col min="11456" max="11456" bestFit="true" customWidth="true" style="196" width="5.28515625" collapsed="false"/>
    <col min="11457" max="11457" bestFit="true" customWidth="true" style="196" width="5.42578125" collapsed="false"/>
    <col min="11458" max="11459" bestFit="true" customWidth="true" style="196" width="5.7109375" collapsed="false"/>
    <col min="11460" max="11494" customWidth="true" style="196" width="6.7109375" collapsed="false"/>
    <col min="11495" max="11495" bestFit="true" customWidth="true" style="196" width="5.7109375" collapsed="false"/>
    <col min="11496" max="11498" customWidth="true" style="196" width="5.7109375" collapsed="false"/>
    <col min="11499" max="11499" bestFit="true" customWidth="true" style="196" width="6.7109375" collapsed="false"/>
    <col min="11500" max="11506" customWidth="true" style="196" width="6.7109375" collapsed="false"/>
    <col min="11507" max="11507" bestFit="true" customWidth="true" style="196" width="5.5703125" collapsed="false"/>
    <col min="11508" max="11508" customWidth="true" style="196" width="6.7109375" collapsed="false"/>
    <col min="11509" max="11662" style="196" width="9.140625" collapsed="false"/>
    <col min="11663" max="11663" customWidth="true" style="196" width="44.85546875" collapsed="false"/>
    <col min="11664" max="11704" customWidth="true" style="196" width="6.7109375" collapsed="false"/>
    <col min="11705" max="11705" bestFit="true" customWidth="true" style="196" width="5.42578125" collapsed="false"/>
    <col min="11706" max="11707" bestFit="true" customWidth="true" style="196" width="5.7109375" collapsed="false"/>
    <col min="11708" max="11708" bestFit="true" customWidth="true" style="196" width="5.5703125" collapsed="false"/>
    <col min="11709" max="11709" bestFit="true" customWidth="true" style="196" width="5.42578125" collapsed="false"/>
    <col min="11710" max="11711" bestFit="true" customWidth="true" style="196" width="5.7109375" collapsed="false"/>
    <col min="11712" max="11712" bestFit="true" customWidth="true" style="196" width="5.28515625" collapsed="false"/>
    <col min="11713" max="11713" bestFit="true" customWidth="true" style="196" width="5.42578125" collapsed="false"/>
    <col min="11714" max="11715" bestFit="true" customWidth="true" style="196" width="5.7109375" collapsed="false"/>
    <col min="11716" max="11750" customWidth="true" style="196" width="6.7109375" collapsed="false"/>
    <col min="11751" max="11751" bestFit="true" customWidth="true" style="196" width="5.7109375" collapsed="false"/>
    <col min="11752" max="11754" customWidth="true" style="196" width="5.7109375" collapsed="false"/>
    <col min="11755" max="11755" bestFit="true" customWidth="true" style="196" width="6.7109375" collapsed="false"/>
    <col min="11756" max="11762" customWidth="true" style="196" width="6.7109375" collapsed="false"/>
    <col min="11763" max="11763" bestFit="true" customWidth="true" style="196" width="5.5703125" collapsed="false"/>
    <col min="11764" max="11764" customWidth="true" style="196" width="6.7109375" collapsed="false"/>
    <col min="11765" max="11918" style="196" width="9.140625" collapsed="false"/>
    <col min="11919" max="11919" customWidth="true" style="196" width="44.85546875" collapsed="false"/>
    <col min="11920" max="11960" customWidth="true" style="196" width="6.7109375" collapsed="false"/>
    <col min="11961" max="11961" bestFit="true" customWidth="true" style="196" width="5.42578125" collapsed="false"/>
    <col min="11962" max="11963" bestFit="true" customWidth="true" style="196" width="5.7109375" collapsed="false"/>
    <col min="11964" max="11964" bestFit="true" customWidth="true" style="196" width="5.5703125" collapsed="false"/>
    <col min="11965" max="11965" bestFit="true" customWidth="true" style="196" width="5.42578125" collapsed="false"/>
    <col min="11966" max="11967" bestFit="true" customWidth="true" style="196" width="5.7109375" collapsed="false"/>
    <col min="11968" max="11968" bestFit="true" customWidth="true" style="196" width="5.28515625" collapsed="false"/>
    <col min="11969" max="11969" bestFit="true" customWidth="true" style="196" width="5.42578125" collapsed="false"/>
    <col min="11970" max="11971" bestFit="true" customWidth="true" style="196" width="5.7109375" collapsed="false"/>
    <col min="11972" max="12006" customWidth="true" style="196" width="6.7109375" collapsed="false"/>
    <col min="12007" max="12007" bestFit="true" customWidth="true" style="196" width="5.7109375" collapsed="false"/>
    <col min="12008" max="12010" customWidth="true" style="196" width="5.7109375" collapsed="false"/>
    <col min="12011" max="12011" bestFit="true" customWidth="true" style="196" width="6.7109375" collapsed="false"/>
    <col min="12012" max="12018" customWidth="true" style="196" width="6.7109375" collapsed="false"/>
    <col min="12019" max="12019" bestFit="true" customWidth="true" style="196" width="5.5703125" collapsed="false"/>
    <col min="12020" max="12020" customWidth="true" style="196" width="6.7109375" collapsed="false"/>
    <col min="12021" max="12174" style="196" width="9.140625" collapsed="false"/>
    <col min="12175" max="12175" customWidth="true" style="196" width="44.85546875" collapsed="false"/>
    <col min="12176" max="12216" customWidth="true" style="196" width="6.7109375" collapsed="false"/>
    <col min="12217" max="12217" bestFit="true" customWidth="true" style="196" width="5.42578125" collapsed="false"/>
    <col min="12218" max="12219" bestFit="true" customWidth="true" style="196" width="5.7109375" collapsed="false"/>
    <col min="12220" max="12220" bestFit="true" customWidth="true" style="196" width="5.5703125" collapsed="false"/>
    <col min="12221" max="12221" bestFit="true" customWidth="true" style="196" width="5.42578125" collapsed="false"/>
    <col min="12222" max="12223" bestFit="true" customWidth="true" style="196" width="5.7109375" collapsed="false"/>
    <col min="12224" max="12224" bestFit="true" customWidth="true" style="196" width="5.28515625" collapsed="false"/>
    <col min="12225" max="12225" bestFit="true" customWidth="true" style="196" width="5.42578125" collapsed="false"/>
    <col min="12226" max="12227" bestFit="true" customWidth="true" style="196" width="5.7109375" collapsed="false"/>
    <col min="12228" max="12262" customWidth="true" style="196" width="6.7109375" collapsed="false"/>
    <col min="12263" max="12263" bestFit="true" customWidth="true" style="196" width="5.7109375" collapsed="false"/>
    <col min="12264" max="12266" customWidth="true" style="196" width="5.7109375" collapsed="false"/>
    <col min="12267" max="12267" bestFit="true" customWidth="true" style="196" width="6.7109375" collapsed="false"/>
    <col min="12268" max="12274" customWidth="true" style="196" width="6.7109375" collapsed="false"/>
    <col min="12275" max="12275" bestFit="true" customWidth="true" style="196" width="5.5703125" collapsed="false"/>
    <col min="12276" max="12276" customWidth="true" style="196" width="6.7109375" collapsed="false"/>
    <col min="12277" max="12430" style="196" width="9.140625" collapsed="false"/>
    <col min="12431" max="12431" customWidth="true" style="196" width="44.85546875" collapsed="false"/>
    <col min="12432" max="12472" customWidth="true" style="196" width="6.7109375" collapsed="false"/>
    <col min="12473" max="12473" bestFit="true" customWidth="true" style="196" width="5.42578125" collapsed="false"/>
    <col min="12474" max="12475" bestFit="true" customWidth="true" style="196" width="5.7109375" collapsed="false"/>
    <col min="12476" max="12476" bestFit="true" customWidth="true" style="196" width="5.5703125" collapsed="false"/>
    <col min="12477" max="12477" bestFit="true" customWidth="true" style="196" width="5.42578125" collapsed="false"/>
    <col min="12478" max="12479" bestFit="true" customWidth="true" style="196" width="5.7109375" collapsed="false"/>
    <col min="12480" max="12480" bestFit="true" customWidth="true" style="196" width="5.28515625" collapsed="false"/>
    <col min="12481" max="12481" bestFit="true" customWidth="true" style="196" width="5.42578125" collapsed="false"/>
    <col min="12482" max="12483" bestFit="true" customWidth="true" style="196" width="5.7109375" collapsed="false"/>
    <col min="12484" max="12518" customWidth="true" style="196" width="6.7109375" collapsed="false"/>
    <col min="12519" max="12519" bestFit="true" customWidth="true" style="196" width="5.7109375" collapsed="false"/>
    <col min="12520" max="12522" customWidth="true" style="196" width="5.7109375" collapsed="false"/>
    <col min="12523" max="12523" bestFit="true" customWidth="true" style="196" width="6.7109375" collapsed="false"/>
    <col min="12524" max="12530" customWidth="true" style="196" width="6.7109375" collapsed="false"/>
    <col min="12531" max="12531" bestFit="true" customWidth="true" style="196" width="5.5703125" collapsed="false"/>
    <col min="12532" max="12532" customWidth="true" style="196" width="6.7109375" collapsed="false"/>
    <col min="12533" max="12686" style="196" width="9.140625" collapsed="false"/>
    <col min="12687" max="12687" customWidth="true" style="196" width="44.85546875" collapsed="false"/>
    <col min="12688" max="12728" customWidth="true" style="196" width="6.7109375" collapsed="false"/>
    <col min="12729" max="12729" bestFit="true" customWidth="true" style="196" width="5.42578125" collapsed="false"/>
    <col min="12730" max="12731" bestFit="true" customWidth="true" style="196" width="5.7109375" collapsed="false"/>
    <col min="12732" max="12732" bestFit="true" customWidth="true" style="196" width="5.5703125" collapsed="false"/>
    <col min="12733" max="12733" bestFit="true" customWidth="true" style="196" width="5.42578125" collapsed="false"/>
    <col min="12734" max="12735" bestFit="true" customWidth="true" style="196" width="5.7109375" collapsed="false"/>
    <col min="12736" max="12736" bestFit="true" customWidth="true" style="196" width="5.28515625" collapsed="false"/>
    <col min="12737" max="12737" bestFit="true" customWidth="true" style="196" width="5.42578125" collapsed="false"/>
    <col min="12738" max="12739" bestFit="true" customWidth="true" style="196" width="5.7109375" collapsed="false"/>
    <col min="12740" max="12774" customWidth="true" style="196" width="6.7109375" collapsed="false"/>
    <col min="12775" max="12775" bestFit="true" customWidth="true" style="196" width="5.7109375" collapsed="false"/>
    <col min="12776" max="12778" customWidth="true" style="196" width="5.7109375" collapsed="false"/>
    <col min="12779" max="12779" bestFit="true" customWidth="true" style="196" width="6.7109375" collapsed="false"/>
    <col min="12780" max="12786" customWidth="true" style="196" width="6.7109375" collapsed="false"/>
    <col min="12787" max="12787" bestFit="true" customWidth="true" style="196" width="5.5703125" collapsed="false"/>
    <col min="12788" max="12788" customWidth="true" style="196" width="6.7109375" collapsed="false"/>
    <col min="12789" max="12942" style="196" width="9.140625" collapsed="false"/>
    <col min="12943" max="12943" customWidth="true" style="196" width="44.85546875" collapsed="false"/>
    <col min="12944" max="12984" customWidth="true" style="196" width="6.7109375" collapsed="false"/>
    <col min="12985" max="12985" bestFit="true" customWidth="true" style="196" width="5.42578125" collapsed="false"/>
    <col min="12986" max="12987" bestFit="true" customWidth="true" style="196" width="5.7109375" collapsed="false"/>
    <col min="12988" max="12988" bestFit="true" customWidth="true" style="196" width="5.5703125" collapsed="false"/>
    <col min="12989" max="12989" bestFit="true" customWidth="true" style="196" width="5.42578125" collapsed="false"/>
    <col min="12990" max="12991" bestFit="true" customWidth="true" style="196" width="5.7109375" collapsed="false"/>
    <col min="12992" max="12992" bestFit="true" customWidth="true" style="196" width="5.28515625" collapsed="false"/>
    <col min="12993" max="12993" bestFit="true" customWidth="true" style="196" width="5.42578125" collapsed="false"/>
    <col min="12994" max="12995" bestFit="true" customWidth="true" style="196" width="5.7109375" collapsed="false"/>
    <col min="12996" max="13030" customWidth="true" style="196" width="6.7109375" collapsed="false"/>
    <col min="13031" max="13031" bestFit="true" customWidth="true" style="196" width="5.7109375" collapsed="false"/>
    <col min="13032" max="13034" customWidth="true" style="196" width="5.7109375" collapsed="false"/>
    <col min="13035" max="13035" bestFit="true" customWidth="true" style="196" width="6.7109375" collapsed="false"/>
    <col min="13036" max="13042" customWidth="true" style="196" width="6.7109375" collapsed="false"/>
    <col min="13043" max="13043" bestFit="true" customWidth="true" style="196" width="5.5703125" collapsed="false"/>
    <col min="13044" max="13044" customWidth="true" style="196" width="6.7109375" collapsed="false"/>
    <col min="13045" max="13198" style="196" width="9.140625" collapsed="false"/>
    <col min="13199" max="13199" customWidth="true" style="196" width="44.85546875" collapsed="false"/>
    <col min="13200" max="13240" customWidth="true" style="196" width="6.7109375" collapsed="false"/>
    <col min="13241" max="13241" bestFit="true" customWidth="true" style="196" width="5.42578125" collapsed="false"/>
    <col min="13242" max="13243" bestFit="true" customWidth="true" style="196" width="5.7109375" collapsed="false"/>
    <col min="13244" max="13244" bestFit="true" customWidth="true" style="196" width="5.5703125" collapsed="false"/>
    <col min="13245" max="13245" bestFit="true" customWidth="true" style="196" width="5.42578125" collapsed="false"/>
    <col min="13246" max="13247" bestFit="true" customWidth="true" style="196" width="5.7109375" collapsed="false"/>
    <col min="13248" max="13248" bestFit="true" customWidth="true" style="196" width="5.28515625" collapsed="false"/>
    <col min="13249" max="13249" bestFit="true" customWidth="true" style="196" width="5.42578125" collapsed="false"/>
    <col min="13250" max="13251" bestFit="true" customWidth="true" style="196" width="5.7109375" collapsed="false"/>
    <col min="13252" max="13286" customWidth="true" style="196" width="6.7109375" collapsed="false"/>
    <col min="13287" max="13287" bestFit="true" customWidth="true" style="196" width="5.7109375" collapsed="false"/>
    <col min="13288" max="13290" customWidth="true" style="196" width="5.7109375" collapsed="false"/>
    <col min="13291" max="13291" bestFit="true" customWidth="true" style="196" width="6.7109375" collapsed="false"/>
    <col min="13292" max="13298" customWidth="true" style="196" width="6.7109375" collapsed="false"/>
    <col min="13299" max="13299" bestFit="true" customWidth="true" style="196" width="5.5703125" collapsed="false"/>
    <col min="13300" max="13300" customWidth="true" style="196" width="6.7109375" collapsed="false"/>
    <col min="13301" max="13454" style="196" width="9.140625" collapsed="false"/>
    <col min="13455" max="13455" customWidth="true" style="196" width="44.85546875" collapsed="false"/>
    <col min="13456" max="13496" customWidth="true" style="196" width="6.7109375" collapsed="false"/>
    <col min="13497" max="13497" bestFit="true" customWidth="true" style="196" width="5.42578125" collapsed="false"/>
    <col min="13498" max="13499" bestFit="true" customWidth="true" style="196" width="5.7109375" collapsed="false"/>
    <col min="13500" max="13500" bestFit="true" customWidth="true" style="196" width="5.5703125" collapsed="false"/>
    <col min="13501" max="13501" bestFit="true" customWidth="true" style="196" width="5.42578125" collapsed="false"/>
    <col min="13502" max="13503" bestFit="true" customWidth="true" style="196" width="5.7109375" collapsed="false"/>
    <col min="13504" max="13504" bestFit="true" customWidth="true" style="196" width="5.28515625" collapsed="false"/>
    <col min="13505" max="13505" bestFit="true" customWidth="true" style="196" width="5.42578125" collapsed="false"/>
    <col min="13506" max="13507" bestFit="true" customWidth="true" style="196" width="5.7109375" collapsed="false"/>
    <col min="13508" max="13542" customWidth="true" style="196" width="6.7109375" collapsed="false"/>
    <col min="13543" max="13543" bestFit="true" customWidth="true" style="196" width="5.7109375" collapsed="false"/>
    <col min="13544" max="13546" customWidth="true" style="196" width="5.7109375" collapsed="false"/>
    <col min="13547" max="13547" bestFit="true" customWidth="true" style="196" width="6.7109375" collapsed="false"/>
    <col min="13548" max="13554" customWidth="true" style="196" width="6.7109375" collapsed="false"/>
    <col min="13555" max="13555" bestFit="true" customWidth="true" style="196" width="5.5703125" collapsed="false"/>
    <col min="13556" max="13556" customWidth="true" style="196" width="6.7109375" collapsed="false"/>
    <col min="13557" max="13710" style="196" width="9.140625" collapsed="false"/>
    <col min="13711" max="13711" customWidth="true" style="196" width="44.85546875" collapsed="false"/>
    <col min="13712" max="13752" customWidth="true" style="196" width="6.7109375" collapsed="false"/>
    <col min="13753" max="13753" bestFit="true" customWidth="true" style="196" width="5.42578125" collapsed="false"/>
    <col min="13754" max="13755" bestFit="true" customWidth="true" style="196" width="5.7109375" collapsed="false"/>
    <col min="13756" max="13756" bestFit="true" customWidth="true" style="196" width="5.5703125" collapsed="false"/>
    <col min="13757" max="13757" bestFit="true" customWidth="true" style="196" width="5.42578125" collapsed="false"/>
    <col min="13758" max="13759" bestFit="true" customWidth="true" style="196" width="5.7109375" collapsed="false"/>
    <col min="13760" max="13760" bestFit="true" customWidth="true" style="196" width="5.28515625" collapsed="false"/>
    <col min="13761" max="13761" bestFit="true" customWidth="true" style="196" width="5.42578125" collapsed="false"/>
    <col min="13762" max="13763" bestFit="true" customWidth="true" style="196" width="5.7109375" collapsed="false"/>
    <col min="13764" max="13798" customWidth="true" style="196" width="6.7109375" collapsed="false"/>
    <col min="13799" max="13799" bestFit="true" customWidth="true" style="196" width="5.7109375" collapsed="false"/>
    <col min="13800" max="13802" customWidth="true" style="196" width="5.7109375" collapsed="false"/>
    <col min="13803" max="13803" bestFit="true" customWidth="true" style="196" width="6.7109375" collapsed="false"/>
    <col min="13804" max="13810" customWidth="true" style="196" width="6.7109375" collapsed="false"/>
    <col min="13811" max="13811" bestFit="true" customWidth="true" style="196" width="5.5703125" collapsed="false"/>
    <col min="13812" max="13812" customWidth="true" style="196" width="6.7109375" collapsed="false"/>
    <col min="13813" max="13966" style="196" width="9.140625" collapsed="false"/>
    <col min="13967" max="13967" customWidth="true" style="196" width="44.85546875" collapsed="false"/>
    <col min="13968" max="14008" customWidth="true" style="196" width="6.7109375" collapsed="false"/>
    <col min="14009" max="14009" bestFit="true" customWidth="true" style="196" width="5.42578125" collapsed="false"/>
    <col min="14010" max="14011" bestFit="true" customWidth="true" style="196" width="5.7109375" collapsed="false"/>
    <col min="14012" max="14012" bestFit="true" customWidth="true" style="196" width="5.5703125" collapsed="false"/>
    <col min="14013" max="14013" bestFit="true" customWidth="true" style="196" width="5.42578125" collapsed="false"/>
    <col min="14014" max="14015" bestFit="true" customWidth="true" style="196" width="5.7109375" collapsed="false"/>
    <col min="14016" max="14016" bestFit="true" customWidth="true" style="196" width="5.28515625" collapsed="false"/>
    <col min="14017" max="14017" bestFit="true" customWidth="true" style="196" width="5.42578125" collapsed="false"/>
    <col min="14018" max="14019" bestFit="true" customWidth="true" style="196" width="5.7109375" collapsed="false"/>
    <col min="14020" max="14054" customWidth="true" style="196" width="6.7109375" collapsed="false"/>
    <col min="14055" max="14055" bestFit="true" customWidth="true" style="196" width="5.7109375" collapsed="false"/>
    <col min="14056" max="14058" customWidth="true" style="196" width="5.7109375" collapsed="false"/>
    <col min="14059" max="14059" bestFit="true" customWidth="true" style="196" width="6.7109375" collapsed="false"/>
    <col min="14060" max="14066" customWidth="true" style="196" width="6.7109375" collapsed="false"/>
    <col min="14067" max="14067" bestFit="true" customWidth="true" style="196" width="5.5703125" collapsed="false"/>
    <col min="14068" max="14068" customWidth="true" style="196" width="6.7109375" collapsed="false"/>
    <col min="14069" max="14222" style="196" width="9.140625" collapsed="false"/>
    <col min="14223" max="14223" customWidth="true" style="196" width="44.85546875" collapsed="false"/>
    <col min="14224" max="14264" customWidth="true" style="196" width="6.7109375" collapsed="false"/>
    <col min="14265" max="14265" bestFit="true" customWidth="true" style="196" width="5.42578125" collapsed="false"/>
    <col min="14266" max="14267" bestFit="true" customWidth="true" style="196" width="5.7109375" collapsed="false"/>
    <col min="14268" max="14268" bestFit="true" customWidth="true" style="196" width="5.5703125" collapsed="false"/>
    <col min="14269" max="14269" bestFit="true" customWidth="true" style="196" width="5.42578125" collapsed="false"/>
    <col min="14270" max="14271" bestFit="true" customWidth="true" style="196" width="5.7109375" collapsed="false"/>
    <col min="14272" max="14272" bestFit="true" customWidth="true" style="196" width="5.28515625" collapsed="false"/>
    <col min="14273" max="14273" bestFit="true" customWidth="true" style="196" width="5.42578125" collapsed="false"/>
    <col min="14274" max="14275" bestFit="true" customWidth="true" style="196" width="5.7109375" collapsed="false"/>
    <col min="14276" max="14310" customWidth="true" style="196" width="6.7109375" collapsed="false"/>
    <col min="14311" max="14311" bestFit="true" customWidth="true" style="196" width="5.7109375" collapsed="false"/>
    <col min="14312" max="14314" customWidth="true" style="196" width="5.7109375" collapsed="false"/>
    <col min="14315" max="14315" bestFit="true" customWidth="true" style="196" width="6.7109375" collapsed="false"/>
    <col min="14316" max="14322" customWidth="true" style="196" width="6.7109375" collapsed="false"/>
    <col min="14323" max="14323" bestFit="true" customWidth="true" style="196" width="5.5703125" collapsed="false"/>
    <col min="14324" max="14324" customWidth="true" style="196" width="6.7109375" collapsed="false"/>
    <col min="14325" max="14478" style="196" width="9.140625" collapsed="false"/>
    <col min="14479" max="14479" customWidth="true" style="196" width="44.85546875" collapsed="false"/>
    <col min="14480" max="14520" customWidth="true" style="196" width="6.7109375" collapsed="false"/>
    <col min="14521" max="14521" bestFit="true" customWidth="true" style="196" width="5.42578125" collapsed="false"/>
    <col min="14522" max="14523" bestFit="true" customWidth="true" style="196" width="5.7109375" collapsed="false"/>
    <col min="14524" max="14524" bestFit="true" customWidth="true" style="196" width="5.5703125" collapsed="false"/>
    <col min="14525" max="14525" bestFit="true" customWidth="true" style="196" width="5.42578125" collapsed="false"/>
    <col min="14526" max="14527" bestFit="true" customWidth="true" style="196" width="5.7109375" collapsed="false"/>
    <col min="14528" max="14528" bestFit="true" customWidth="true" style="196" width="5.28515625" collapsed="false"/>
    <col min="14529" max="14529" bestFit="true" customWidth="true" style="196" width="5.42578125" collapsed="false"/>
    <col min="14530" max="14531" bestFit="true" customWidth="true" style="196" width="5.7109375" collapsed="false"/>
    <col min="14532" max="14566" customWidth="true" style="196" width="6.7109375" collapsed="false"/>
    <col min="14567" max="14567" bestFit="true" customWidth="true" style="196" width="5.7109375" collapsed="false"/>
    <col min="14568" max="14570" customWidth="true" style="196" width="5.7109375" collapsed="false"/>
    <col min="14571" max="14571" bestFit="true" customWidth="true" style="196" width="6.7109375" collapsed="false"/>
    <col min="14572" max="14578" customWidth="true" style="196" width="6.7109375" collapsed="false"/>
    <col min="14579" max="14579" bestFit="true" customWidth="true" style="196" width="5.5703125" collapsed="false"/>
    <col min="14580" max="14580" customWidth="true" style="196" width="6.7109375" collapsed="false"/>
    <col min="14581" max="14734" style="196" width="9.140625" collapsed="false"/>
    <col min="14735" max="14735" customWidth="true" style="196" width="44.85546875" collapsed="false"/>
    <col min="14736" max="14776" customWidth="true" style="196" width="6.7109375" collapsed="false"/>
    <col min="14777" max="14777" bestFit="true" customWidth="true" style="196" width="5.42578125" collapsed="false"/>
    <col min="14778" max="14779" bestFit="true" customWidth="true" style="196" width="5.7109375" collapsed="false"/>
    <col min="14780" max="14780" bestFit="true" customWidth="true" style="196" width="5.5703125" collapsed="false"/>
    <col min="14781" max="14781" bestFit="true" customWidth="true" style="196" width="5.42578125" collapsed="false"/>
    <col min="14782" max="14783" bestFit="true" customWidth="true" style="196" width="5.7109375" collapsed="false"/>
    <col min="14784" max="14784" bestFit="true" customWidth="true" style="196" width="5.28515625" collapsed="false"/>
    <col min="14785" max="14785" bestFit="true" customWidth="true" style="196" width="5.42578125" collapsed="false"/>
    <col min="14786" max="14787" bestFit="true" customWidth="true" style="196" width="5.7109375" collapsed="false"/>
    <col min="14788" max="14822" customWidth="true" style="196" width="6.7109375" collapsed="false"/>
    <col min="14823" max="14823" bestFit="true" customWidth="true" style="196" width="5.7109375" collapsed="false"/>
    <col min="14824" max="14826" customWidth="true" style="196" width="5.7109375" collapsed="false"/>
    <col min="14827" max="14827" bestFit="true" customWidth="true" style="196" width="6.7109375" collapsed="false"/>
    <col min="14828" max="14834" customWidth="true" style="196" width="6.7109375" collapsed="false"/>
    <col min="14835" max="14835" bestFit="true" customWidth="true" style="196" width="5.5703125" collapsed="false"/>
    <col min="14836" max="14836" customWidth="true" style="196" width="6.7109375" collapsed="false"/>
    <col min="14837" max="14990" style="196" width="9.140625" collapsed="false"/>
    <col min="14991" max="14991" customWidth="true" style="196" width="44.85546875" collapsed="false"/>
    <col min="14992" max="15032" customWidth="true" style="196" width="6.7109375" collapsed="false"/>
    <col min="15033" max="15033" bestFit="true" customWidth="true" style="196" width="5.42578125" collapsed="false"/>
    <col min="15034" max="15035" bestFit="true" customWidth="true" style="196" width="5.7109375" collapsed="false"/>
    <col min="15036" max="15036" bestFit="true" customWidth="true" style="196" width="5.5703125" collapsed="false"/>
    <col min="15037" max="15037" bestFit="true" customWidth="true" style="196" width="5.42578125" collapsed="false"/>
    <col min="15038" max="15039" bestFit="true" customWidth="true" style="196" width="5.7109375" collapsed="false"/>
    <col min="15040" max="15040" bestFit="true" customWidth="true" style="196" width="5.28515625" collapsed="false"/>
    <col min="15041" max="15041" bestFit="true" customWidth="true" style="196" width="5.42578125" collapsed="false"/>
    <col min="15042" max="15043" bestFit="true" customWidth="true" style="196" width="5.7109375" collapsed="false"/>
    <col min="15044" max="15078" customWidth="true" style="196" width="6.7109375" collapsed="false"/>
    <col min="15079" max="15079" bestFit="true" customWidth="true" style="196" width="5.7109375" collapsed="false"/>
    <col min="15080" max="15082" customWidth="true" style="196" width="5.7109375" collapsed="false"/>
    <col min="15083" max="15083" bestFit="true" customWidth="true" style="196" width="6.7109375" collapsed="false"/>
    <col min="15084" max="15090" customWidth="true" style="196" width="6.7109375" collapsed="false"/>
    <col min="15091" max="15091" bestFit="true" customWidth="true" style="196" width="5.5703125" collapsed="false"/>
    <col min="15092" max="15092" customWidth="true" style="196" width="6.7109375" collapsed="false"/>
    <col min="15093" max="15246" style="196" width="9.140625" collapsed="false"/>
    <col min="15247" max="15247" customWidth="true" style="196" width="44.85546875" collapsed="false"/>
    <col min="15248" max="15288" customWidth="true" style="196" width="6.7109375" collapsed="false"/>
    <col min="15289" max="15289" bestFit="true" customWidth="true" style="196" width="5.42578125" collapsed="false"/>
    <col min="15290" max="15291" bestFit="true" customWidth="true" style="196" width="5.7109375" collapsed="false"/>
    <col min="15292" max="15292" bestFit="true" customWidth="true" style="196" width="5.5703125" collapsed="false"/>
    <col min="15293" max="15293" bestFit="true" customWidth="true" style="196" width="5.42578125" collapsed="false"/>
    <col min="15294" max="15295" bestFit="true" customWidth="true" style="196" width="5.7109375" collapsed="false"/>
    <col min="15296" max="15296" bestFit="true" customWidth="true" style="196" width="5.28515625" collapsed="false"/>
    <col min="15297" max="15297" bestFit="true" customWidth="true" style="196" width="5.42578125" collapsed="false"/>
    <col min="15298" max="15299" bestFit="true" customWidth="true" style="196" width="5.7109375" collapsed="false"/>
    <col min="15300" max="15334" customWidth="true" style="196" width="6.7109375" collapsed="false"/>
    <col min="15335" max="15335" bestFit="true" customWidth="true" style="196" width="5.7109375" collapsed="false"/>
    <col min="15336" max="15338" customWidth="true" style="196" width="5.7109375" collapsed="false"/>
    <col min="15339" max="15339" bestFit="true" customWidth="true" style="196" width="6.7109375" collapsed="false"/>
    <col min="15340" max="15346" customWidth="true" style="196" width="6.7109375" collapsed="false"/>
    <col min="15347" max="15347" bestFit="true" customWidth="true" style="196" width="5.5703125" collapsed="false"/>
    <col min="15348" max="15348" customWidth="true" style="196" width="6.7109375" collapsed="false"/>
    <col min="15349" max="15502" style="196" width="9.140625" collapsed="false"/>
    <col min="15503" max="15503" customWidth="true" style="196" width="44.85546875" collapsed="false"/>
    <col min="15504" max="15544" customWidth="true" style="196" width="6.7109375" collapsed="false"/>
    <col min="15545" max="15545" bestFit="true" customWidth="true" style="196" width="5.42578125" collapsed="false"/>
    <col min="15546" max="15547" bestFit="true" customWidth="true" style="196" width="5.7109375" collapsed="false"/>
    <col min="15548" max="15548" bestFit="true" customWidth="true" style="196" width="5.5703125" collapsed="false"/>
    <col min="15549" max="15549" bestFit="true" customWidth="true" style="196" width="5.42578125" collapsed="false"/>
    <col min="15550" max="15551" bestFit="true" customWidth="true" style="196" width="5.7109375" collapsed="false"/>
    <col min="15552" max="15552" bestFit="true" customWidth="true" style="196" width="5.28515625" collapsed="false"/>
    <col min="15553" max="15553" bestFit="true" customWidth="true" style="196" width="5.42578125" collapsed="false"/>
    <col min="15554" max="15555" bestFit="true" customWidth="true" style="196" width="5.7109375" collapsed="false"/>
    <col min="15556" max="15590" customWidth="true" style="196" width="6.7109375" collapsed="false"/>
    <col min="15591" max="15591" bestFit="true" customWidth="true" style="196" width="5.7109375" collapsed="false"/>
    <col min="15592" max="15594" customWidth="true" style="196" width="5.7109375" collapsed="false"/>
    <col min="15595" max="15595" bestFit="true" customWidth="true" style="196" width="6.7109375" collapsed="false"/>
    <col min="15596" max="15602" customWidth="true" style="196" width="6.7109375" collapsed="false"/>
    <col min="15603" max="15603" bestFit="true" customWidth="true" style="196" width="5.5703125" collapsed="false"/>
    <col min="15604" max="15604" customWidth="true" style="196" width="6.7109375" collapsed="false"/>
    <col min="15605" max="15758" style="196" width="9.140625" collapsed="false"/>
    <col min="15759" max="15759" customWidth="true" style="196" width="44.85546875" collapsed="false"/>
    <col min="15760" max="15800" customWidth="true" style="196" width="6.7109375" collapsed="false"/>
    <col min="15801" max="15801" bestFit="true" customWidth="true" style="196" width="5.42578125" collapsed="false"/>
    <col min="15802" max="15803" bestFit="true" customWidth="true" style="196" width="5.7109375" collapsed="false"/>
    <col min="15804" max="15804" bestFit="true" customWidth="true" style="196" width="5.5703125" collapsed="false"/>
    <col min="15805" max="15805" bestFit="true" customWidth="true" style="196" width="5.42578125" collapsed="false"/>
    <col min="15806" max="15807" bestFit="true" customWidth="true" style="196" width="5.7109375" collapsed="false"/>
    <col min="15808" max="15808" bestFit="true" customWidth="true" style="196" width="5.28515625" collapsed="false"/>
    <col min="15809" max="15809" bestFit="true" customWidth="true" style="196" width="5.42578125" collapsed="false"/>
    <col min="15810" max="15811" bestFit="true" customWidth="true" style="196" width="5.7109375" collapsed="false"/>
    <col min="15812" max="15846" customWidth="true" style="196" width="6.7109375" collapsed="false"/>
    <col min="15847" max="15847" bestFit="true" customWidth="true" style="196" width="5.7109375" collapsed="false"/>
    <col min="15848" max="15850" customWidth="true" style="196" width="5.7109375" collapsed="false"/>
    <col min="15851" max="15851" bestFit="true" customWidth="true" style="196" width="6.7109375" collapsed="false"/>
    <col min="15852" max="15858" customWidth="true" style="196" width="6.7109375" collapsed="false"/>
    <col min="15859" max="15859" bestFit="true" customWidth="true" style="196" width="5.5703125" collapsed="false"/>
    <col min="15860" max="15860" customWidth="true" style="196" width="6.7109375" collapsed="false"/>
    <col min="15861" max="16014" style="196" width="9.140625" collapsed="false"/>
    <col min="16015" max="16015" customWidth="true" style="196" width="44.85546875" collapsed="false"/>
    <col min="16016" max="16056" customWidth="true" style="196" width="6.7109375" collapsed="false"/>
    <col min="16057" max="16057" bestFit="true" customWidth="true" style="196" width="5.42578125" collapsed="false"/>
    <col min="16058" max="16059" bestFit="true" customWidth="true" style="196" width="5.7109375" collapsed="false"/>
    <col min="16060" max="16060" bestFit="true" customWidth="true" style="196" width="5.5703125" collapsed="false"/>
    <col min="16061" max="16061" bestFit="true" customWidth="true" style="196" width="5.42578125" collapsed="false"/>
    <col min="16062" max="16063" bestFit="true" customWidth="true" style="196" width="5.7109375" collapsed="false"/>
    <col min="16064" max="16064" bestFit="true" customWidth="true" style="196" width="5.28515625" collapsed="false"/>
    <col min="16065" max="16065" bestFit="true" customWidth="true" style="196" width="5.42578125" collapsed="false"/>
    <col min="16066" max="16067" bestFit="true" customWidth="true" style="196" width="5.7109375" collapsed="false"/>
    <col min="16068" max="16102" customWidth="true" style="196" width="6.7109375" collapsed="false"/>
    <col min="16103" max="16103" bestFit="true" customWidth="true" style="196" width="5.7109375" collapsed="false"/>
    <col min="16104" max="16106" customWidth="true" style="196" width="5.7109375" collapsed="false"/>
    <col min="16107" max="16107" bestFit="true" customWidth="true" style="196" width="6.7109375" collapsed="false"/>
    <col min="16108" max="16114" customWidth="true" style="196" width="6.7109375" collapsed="false"/>
    <col min="16115" max="16115" bestFit="true" customWidth="true" style="196" width="5.5703125" collapsed="false"/>
    <col min="16116" max="16116" customWidth="true" style="196" width="6.7109375" collapsed="false"/>
    <col min="16117" max="16384" style="196" width="9.140625" collapsed="false"/>
  </cols>
  <sheetData>
    <row r="1" spans="2:9" s="594" customFormat="1" ht="14.25" x14ac:dyDescent="0.2">
      <c r="B1" s="768" t="s">
        <v>184</v>
      </c>
      <c r="C1" s="769"/>
      <c r="D1" s="769"/>
      <c r="E1" s="769"/>
      <c r="F1" s="769"/>
      <c r="G1" s="769"/>
      <c r="H1" s="769"/>
      <c r="I1" s="769"/>
    </row>
    <row r="2" spans="2:9" ht="11.25" customHeight="1" x14ac:dyDescent="0.2">
      <c r="B2" s="195"/>
    </row>
    <row r="3" spans="2:9" s="197" customFormat="1" ht="30" customHeight="1" x14ac:dyDescent="0.25">
      <c r="B3" s="770" t="s">
        <v>353</v>
      </c>
      <c r="C3" s="770"/>
      <c r="D3" s="770"/>
      <c r="E3" s="770"/>
      <c r="F3" s="770"/>
      <c r="G3" s="770"/>
      <c r="H3" s="770"/>
      <c r="I3" s="770"/>
    </row>
    <row r="4" spans="2:9" s="199" customFormat="1" ht="5.0999999999999996" customHeight="1" x14ac:dyDescent="0.2">
      <c r="B4" s="195"/>
      <c r="C4" s="198"/>
      <c r="D4" s="198"/>
      <c r="E4" s="198"/>
      <c r="F4" s="198"/>
      <c r="G4" s="198"/>
      <c r="H4" s="198"/>
      <c r="I4" s="198"/>
    </row>
    <row r="5" spans="2:9" s="200" customFormat="1" ht="14.25" x14ac:dyDescent="0.2">
      <c r="B5" s="771" t="s">
        <v>45</v>
      </c>
      <c r="C5" s="771"/>
      <c r="D5" s="771"/>
      <c r="E5" s="771"/>
      <c r="F5" s="771"/>
      <c r="G5" s="771"/>
      <c r="H5" s="771"/>
      <c r="I5" s="771"/>
    </row>
    <row r="6" spans="2:9" ht="12" customHeight="1" x14ac:dyDescent="0.2">
      <c r="B6" s="201"/>
    </row>
    <row r="7" spans="2:9" ht="12" customHeight="1" x14ac:dyDescent="0.2">
      <c r="B7" s="201"/>
    </row>
    <row r="8" spans="2:9" ht="12" customHeight="1" x14ac:dyDescent="0.2">
      <c r="B8" s="201"/>
    </row>
    <row r="9" spans="2:9" ht="12" customHeight="1" x14ac:dyDescent="0.2">
      <c r="B9" s="201"/>
    </row>
    <row r="10" spans="2:9" ht="12" customHeight="1" x14ac:dyDescent="0.2">
      <c r="B10" s="201"/>
    </row>
    <row r="11" spans="2:9" ht="12" customHeight="1" x14ac:dyDescent="0.2">
      <c r="B11" s="201"/>
    </row>
    <row r="12" spans="2:9" ht="12" customHeight="1" x14ac:dyDescent="0.2">
      <c r="B12" s="201"/>
    </row>
    <row r="13" spans="2:9" ht="12" customHeight="1" x14ac:dyDescent="0.2">
      <c r="B13" s="201"/>
    </row>
    <row r="14" spans="2:9" ht="12" customHeight="1" x14ac:dyDescent="0.2">
      <c r="B14" s="201"/>
    </row>
    <row r="15" spans="2:9" ht="12" customHeight="1" x14ac:dyDescent="0.2">
      <c r="B15" s="201"/>
    </row>
    <row r="16" spans="2:9" ht="12" customHeight="1" x14ac:dyDescent="0.2">
      <c r="B16" s="201"/>
    </row>
    <row r="17" spans="2:9" ht="12" customHeight="1" x14ac:dyDescent="0.2">
      <c r="B17" s="201"/>
    </row>
    <row r="18" spans="2:9" ht="12" customHeight="1" x14ac:dyDescent="0.2">
      <c r="B18" s="201"/>
    </row>
    <row r="19" spans="2:9" ht="12" customHeight="1" x14ac:dyDescent="0.2">
      <c r="B19" s="201"/>
    </row>
    <row r="20" spans="2:9" ht="12" customHeight="1" x14ac:dyDescent="0.2">
      <c r="B20" s="201"/>
    </row>
    <row r="21" spans="2:9" ht="12" customHeight="1" x14ac:dyDescent="0.2">
      <c r="B21" s="201"/>
    </row>
    <row r="22" spans="2:9" ht="12" customHeight="1" x14ac:dyDescent="0.2">
      <c r="B22" s="201"/>
    </row>
    <row r="23" spans="2:9" ht="12" customHeight="1" x14ac:dyDescent="0.2">
      <c r="B23" s="201"/>
    </row>
    <row r="24" spans="2:9" ht="12" customHeight="1" x14ac:dyDescent="0.2">
      <c r="B24" s="201"/>
    </row>
    <row r="25" spans="2:9" ht="12" customHeight="1" x14ac:dyDescent="0.2">
      <c r="B25" s="201"/>
    </row>
    <row r="26" spans="2:9" ht="12" customHeight="1" x14ac:dyDescent="0.2">
      <c r="B26" s="201"/>
    </row>
    <row r="27" spans="2:9" ht="12" customHeight="1" x14ac:dyDescent="0.2">
      <c r="B27" s="201"/>
    </row>
    <row r="28" spans="2:9" ht="12" customHeight="1" x14ac:dyDescent="0.2">
      <c r="B28" s="201"/>
    </row>
    <row r="29" spans="2:9" ht="12" customHeight="1" x14ac:dyDescent="0.2">
      <c r="B29" s="201"/>
    </row>
    <row r="30" spans="2:9" ht="12" customHeight="1" x14ac:dyDescent="0.2">
      <c r="B30" s="201"/>
    </row>
    <row r="31" spans="2:9" s="611" customFormat="1" ht="10.5" x14ac:dyDescent="0.15">
      <c r="B31" s="764" t="s">
        <v>374</v>
      </c>
      <c r="C31" s="764"/>
      <c r="D31" s="764"/>
      <c r="E31" s="764"/>
      <c r="F31" s="764"/>
      <c r="G31" s="764"/>
      <c r="H31" s="764"/>
      <c r="I31" s="764"/>
    </row>
    <row r="32" spans="2:9" ht="12" customHeight="1" x14ac:dyDescent="0.2">
      <c r="B32" s="202"/>
    </row>
    <row r="33" spans="2:16" ht="12" customHeight="1" x14ac:dyDescent="0.2">
      <c r="B33" s="762"/>
      <c r="C33" s="760">
        <v>2024</v>
      </c>
      <c r="D33" s="761"/>
      <c r="E33" s="761"/>
      <c r="F33" s="761"/>
      <c r="G33" s="765" t="s">
        <v>101</v>
      </c>
      <c r="H33" s="766"/>
      <c r="I33" s="767"/>
    </row>
    <row r="34" spans="2:16" s="615" customFormat="1" ht="11.25" x14ac:dyDescent="0.2">
      <c r="B34" s="763"/>
      <c r="C34" s="612" t="s">
        <v>187</v>
      </c>
      <c r="D34" s="612" t="s">
        <v>0</v>
      </c>
      <c r="E34" s="612" t="s">
        <v>188</v>
      </c>
      <c r="F34" s="613" t="s">
        <v>189</v>
      </c>
      <c r="G34" s="612" t="s">
        <v>175</v>
      </c>
      <c r="H34" s="612" t="s">
        <v>172</v>
      </c>
      <c r="I34" s="614" t="s">
        <v>188</v>
      </c>
    </row>
    <row r="35" spans="2:16" s="611" customFormat="1" ht="10.5" x14ac:dyDescent="0.15">
      <c r="B35" s="203" t="s">
        <v>1</v>
      </c>
      <c r="C35" s="616">
        <v>103.9</v>
      </c>
      <c r="D35" s="616">
        <v>103.7</v>
      </c>
      <c r="E35" s="616">
        <v>102.1</v>
      </c>
      <c r="F35" s="616">
        <v>99.9</v>
      </c>
      <c r="G35" s="616">
        <v>101.1</v>
      </c>
      <c r="H35" s="616">
        <v>100.8</v>
      </c>
      <c r="I35" s="616">
        <v>102.1</v>
      </c>
      <c r="J35" s="617"/>
      <c r="K35" s="617"/>
      <c r="L35" s="617"/>
      <c r="M35" s="20"/>
      <c r="N35" s="617"/>
      <c r="O35" s="618"/>
      <c r="P35" s="618"/>
    </row>
    <row r="36" spans="2:16" s="611" customFormat="1" ht="10.5" x14ac:dyDescent="0.15">
      <c r="B36" s="203" t="s">
        <v>2</v>
      </c>
      <c r="C36" s="616">
        <v>100.3</v>
      </c>
      <c r="D36" s="616">
        <v>100.9</v>
      </c>
      <c r="E36" s="616">
        <v>101.5</v>
      </c>
      <c r="F36" s="616">
        <v>100.5</v>
      </c>
      <c r="G36" s="203">
        <v>100.2</v>
      </c>
      <c r="H36" s="616">
        <v>102.1</v>
      </c>
      <c r="I36" s="616">
        <v>101.6</v>
      </c>
      <c r="J36" s="617"/>
      <c r="K36" s="617"/>
      <c r="L36" s="617"/>
      <c r="M36" s="20"/>
      <c r="N36" s="617"/>
      <c r="O36" s="618"/>
      <c r="P36" s="618"/>
    </row>
    <row r="37" spans="2:16" s="611" customFormat="1" ht="10.5" x14ac:dyDescent="0.15">
      <c r="B37" s="204" t="s">
        <v>171</v>
      </c>
      <c r="C37" s="619">
        <v>100.3</v>
      </c>
      <c r="D37" s="619">
        <v>100.1</v>
      </c>
      <c r="E37" s="619">
        <v>100.4</v>
      </c>
      <c r="F37" s="619">
        <v>100.4</v>
      </c>
      <c r="G37" s="620">
        <v>100.3</v>
      </c>
      <c r="H37" s="619">
        <v>100.2</v>
      </c>
      <c r="I37" s="619">
        <v>101.6</v>
      </c>
      <c r="J37" s="617"/>
      <c r="K37" s="617"/>
      <c r="L37" s="617"/>
      <c r="M37" s="20"/>
      <c r="N37" s="617"/>
      <c r="O37" s="618"/>
      <c r="P37" s="618"/>
    </row>
    <row r="38" spans="2:16" s="611" customFormat="1" ht="10.5" x14ac:dyDescent="0.15">
      <c r="B38" s="203" t="s">
        <v>3</v>
      </c>
      <c r="C38" s="616">
        <v>102</v>
      </c>
      <c r="D38" s="616">
        <v>102.5</v>
      </c>
      <c r="E38" s="616">
        <v>98.1</v>
      </c>
      <c r="F38" s="616">
        <v>98.7</v>
      </c>
      <c r="G38" s="203">
        <v>98.8</v>
      </c>
      <c r="H38" s="616">
        <v>101.1</v>
      </c>
      <c r="I38" s="616">
        <v>105.2</v>
      </c>
      <c r="J38" s="617"/>
      <c r="K38" s="617"/>
      <c r="L38" s="617"/>
      <c r="M38" s="20"/>
      <c r="N38" s="617"/>
      <c r="O38" s="618"/>
      <c r="P38" s="618"/>
    </row>
    <row r="39" spans="2:16" ht="12" customHeight="1" x14ac:dyDescent="0.25">
      <c r="B39" s="742">
        <v>100</v>
      </c>
      <c r="C39" s="203">
        <v>100</v>
      </c>
      <c r="D39" s="203">
        <v>100</v>
      </c>
      <c r="E39" s="203">
        <v>100</v>
      </c>
      <c r="F39" s="203">
        <v>100</v>
      </c>
      <c r="G39" s="203">
        <v>100</v>
      </c>
      <c r="H39" s="203">
        <v>100</v>
      </c>
      <c r="I39" s="203">
        <v>100</v>
      </c>
      <c r="M39"/>
    </row>
    <row r="40" spans="2:16" ht="12" customHeight="1" x14ac:dyDescent="0.25">
      <c r="M40"/>
    </row>
  </sheetData>
  <mergeCells count="7">
    <mergeCell ref="C33:F33"/>
    <mergeCell ref="B33:B34"/>
    <mergeCell ref="B31:I31"/>
    <mergeCell ref="G33:I33"/>
    <mergeCell ref="B1:I1"/>
    <mergeCell ref="B3:I3"/>
    <mergeCell ref="B5:I5"/>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79"/>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9.0" collapsed="false"/>
    <col min="3" max="9" customWidth="true" style="8" width="10.5703125" collapsed="false"/>
    <col min="10" max="10" bestFit="true" customWidth="true" style="8" width="9.5703125" collapsed="false"/>
    <col min="11" max="16384" style="8" width="9.140625" collapsed="false"/>
  </cols>
  <sheetData>
    <row r="1" spans="2:11" s="594" customFormat="1" x14ac:dyDescent="0.2">
      <c r="B1" s="768" t="s">
        <v>184</v>
      </c>
      <c r="C1" s="769"/>
      <c r="D1" s="769"/>
      <c r="E1" s="769"/>
      <c r="F1" s="769"/>
      <c r="G1" s="769"/>
      <c r="H1" s="769"/>
      <c r="I1" s="769"/>
      <c r="J1" s="181"/>
      <c r="K1" s="181"/>
    </row>
    <row r="2" spans="2:11" ht="11.25" customHeight="1" x14ac:dyDescent="0.2"/>
    <row r="3" spans="2:11" s="39" customFormat="1" ht="45" customHeight="1" x14ac:dyDescent="0.25">
      <c r="B3" s="770" t="s">
        <v>207</v>
      </c>
      <c r="C3" s="770"/>
      <c r="D3" s="770"/>
      <c r="E3" s="770"/>
      <c r="F3" s="770"/>
      <c r="G3" s="770"/>
      <c r="H3" s="770"/>
      <c r="I3" s="770"/>
      <c r="J3" s="578"/>
      <c r="K3" s="578"/>
    </row>
    <row r="4" spans="2:11" ht="5.0999999999999996" customHeight="1" x14ac:dyDescent="0.2">
      <c r="B4" s="146"/>
      <c r="C4" s="146"/>
      <c r="D4" s="146"/>
      <c r="E4" s="146"/>
      <c r="F4" s="146"/>
      <c r="G4" s="146"/>
      <c r="H4" s="146"/>
      <c r="I4" s="146"/>
      <c r="J4" s="19"/>
    </row>
    <row r="5" spans="2:11" s="194" customFormat="1" x14ac:dyDescent="0.2">
      <c r="B5" s="771" t="s">
        <v>138</v>
      </c>
      <c r="C5" s="771"/>
      <c r="D5" s="771"/>
      <c r="E5" s="771"/>
      <c r="F5" s="771"/>
      <c r="G5" s="771"/>
      <c r="H5" s="771"/>
      <c r="I5" s="771"/>
    </row>
    <row r="6" spans="2:11" ht="5.0999999999999996" customHeight="1" x14ac:dyDescent="0.2">
      <c r="B6" s="146"/>
      <c r="C6" s="146"/>
      <c r="D6" s="146"/>
      <c r="E6" s="146"/>
      <c r="F6" s="146"/>
      <c r="G6" s="146"/>
      <c r="H6" s="146"/>
      <c r="I6" s="146"/>
    </row>
    <row r="9" spans="2:11" x14ac:dyDescent="0.2">
      <c r="J9" s="19"/>
    </row>
    <row r="26" spans="2:9" s="594" customFormat="1" x14ac:dyDescent="0.2">
      <c r="B26" s="864" t="s">
        <v>82</v>
      </c>
      <c r="C26" s="865"/>
      <c r="D26" s="865"/>
      <c r="E26" s="865"/>
      <c r="F26" s="865"/>
      <c r="G26" s="865"/>
      <c r="H26" s="865"/>
      <c r="I26" s="865"/>
    </row>
    <row r="27" spans="2:9" x14ac:dyDescent="0.2">
      <c r="B27" s="283"/>
      <c r="C27" s="283"/>
      <c r="D27" s="283"/>
      <c r="E27" s="283"/>
      <c r="F27" s="283"/>
      <c r="G27" s="283"/>
      <c r="H27" s="283"/>
      <c r="I27" s="283"/>
    </row>
    <row r="28" spans="2:9" x14ac:dyDescent="0.2">
      <c r="B28" s="283"/>
      <c r="C28" s="283"/>
      <c r="D28" s="283"/>
      <c r="E28" s="283"/>
      <c r="F28" s="283"/>
      <c r="G28" s="283"/>
      <c r="H28" s="283"/>
      <c r="I28" s="283"/>
    </row>
    <row r="29" spans="2:9" x14ac:dyDescent="0.2">
      <c r="B29" s="283"/>
      <c r="C29" s="283"/>
      <c r="D29" s="283"/>
      <c r="E29" s="283"/>
      <c r="F29" s="283"/>
      <c r="G29" s="283"/>
      <c r="H29" s="283"/>
      <c r="I29" s="283"/>
    </row>
    <row r="30" spans="2:9" x14ac:dyDescent="0.2">
      <c r="B30" s="283"/>
      <c r="C30" s="283"/>
      <c r="D30" s="283"/>
      <c r="E30" s="283"/>
      <c r="F30" s="283"/>
      <c r="G30" s="283"/>
      <c r="H30" s="283"/>
      <c r="I30" s="283"/>
    </row>
    <row r="31" spans="2:9" x14ac:dyDescent="0.2">
      <c r="B31" s="283"/>
      <c r="C31" s="283"/>
      <c r="D31" s="283"/>
      <c r="E31" s="283"/>
      <c r="F31" s="283"/>
      <c r="G31" s="283"/>
      <c r="H31" s="283"/>
      <c r="I31" s="283"/>
    </row>
    <row r="32" spans="2:9" x14ac:dyDescent="0.2">
      <c r="C32" s="283"/>
      <c r="D32" s="283"/>
      <c r="E32" s="283"/>
      <c r="F32" s="283"/>
      <c r="G32" s="283"/>
      <c r="H32" s="283"/>
      <c r="I32" s="283"/>
    </row>
    <row r="33" spans="2:9" x14ac:dyDescent="0.2">
      <c r="B33" s="283"/>
      <c r="C33" s="283"/>
      <c r="D33" s="283"/>
      <c r="E33" s="283"/>
      <c r="F33" s="283"/>
      <c r="G33" s="283"/>
      <c r="H33" s="283"/>
      <c r="I33" s="283"/>
    </row>
    <row r="34" spans="2:9" x14ac:dyDescent="0.2">
      <c r="B34" s="283"/>
      <c r="C34" s="283"/>
      <c r="D34" s="283"/>
      <c r="E34" s="283"/>
      <c r="F34" s="283"/>
      <c r="G34" s="283"/>
      <c r="H34" s="283"/>
      <c r="I34" s="283"/>
    </row>
    <row r="35" spans="2:9" x14ac:dyDescent="0.2">
      <c r="B35" s="283"/>
      <c r="C35" s="283"/>
      <c r="D35" s="283"/>
      <c r="E35" s="283"/>
      <c r="F35" s="283"/>
      <c r="G35" s="283"/>
      <c r="H35" s="283"/>
      <c r="I35" s="283"/>
    </row>
    <row r="36" spans="2:9" x14ac:dyDescent="0.2">
      <c r="B36" s="283"/>
      <c r="C36" s="283"/>
      <c r="D36" s="283"/>
      <c r="E36" s="283"/>
      <c r="F36" s="283"/>
      <c r="G36" s="283"/>
      <c r="H36" s="283"/>
      <c r="I36" s="283"/>
    </row>
    <row r="37" spans="2:9" x14ac:dyDescent="0.2">
      <c r="B37" s="283"/>
      <c r="C37" s="283"/>
      <c r="D37" s="283"/>
      <c r="E37" s="283"/>
      <c r="F37" s="283"/>
      <c r="G37" s="283"/>
      <c r="H37" s="283"/>
      <c r="I37" s="283"/>
    </row>
    <row r="38" spans="2:9" x14ac:dyDescent="0.2">
      <c r="B38" s="283"/>
      <c r="C38" s="283"/>
      <c r="D38" s="283"/>
      <c r="E38" s="283"/>
      <c r="F38" s="283"/>
      <c r="G38" s="283"/>
      <c r="H38" s="283"/>
      <c r="I38" s="283"/>
    </row>
    <row r="39" spans="2:9" x14ac:dyDescent="0.2">
      <c r="B39" s="283"/>
      <c r="C39" s="283"/>
      <c r="D39" s="283"/>
      <c r="E39" s="283"/>
      <c r="F39" s="283"/>
      <c r="G39" s="283"/>
      <c r="H39" s="283"/>
      <c r="I39" s="283"/>
    </row>
    <row r="40" spans="2:9" x14ac:dyDescent="0.2">
      <c r="B40" s="283"/>
      <c r="C40" s="283"/>
      <c r="D40" s="283"/>
      <c r="E40" s="283"/>
      <c r="F40" s="283"/>
      <c r="G40" s="283"/>
      <c r="H40" s="283"/>
      <c r="I40" s="283"/>
    </row>
    <row r="41" spans="2:9" x14ac:dyDescent="0.2">
      <c r="B41" s="283"/>
      <c r="C41" s="283"/>
      <c r="D41" s="283"/>
      <c r="E41" s="283"/>
      <c r="F41" s="283"/>
      <c r="G41" s="283"/>
      <c r="H41" s="283"/>
      <c r="I41" s="283"/>
    </row>
    <row r="42" spans="2:9" x14ac:dyDescent="0.2">
      <c r="B42" s="283"/>
      <c r="C42" s="283"/>
      <c r="D42" s="283"/>
      <c r="E42" s="283"/>
      <c r="F42" s="283"/>
      <c r="G42" s="283"/>
      <c r="H42" s="283"/>
      <c r="I42" s="283"/>
    </row>
    <row r="43" spans="2:9" x14ac:dyDescent="0.2">
      <c r="B43" s="283"/>
      <c r="C43" s="283"/>
      <c r="D43" s="283"/>
      <c r="E43" s="283"/>
      <c r="F43" s="283"/>
      <c r="G43" s="283"/>
      <c r="H43" s="283"/>
      <c r="I43" s="283"/>
    </row>
    <row r="44" spans="2:9" x14ac:dyDescent="0.2">
      <c r="B44" s="283"/>
      <c r="C44" s="283"/>
      <c r="D44" s="283"/>
      <c r="E44" s="283"/>
      <c r="F44" s="283"/>
      <c r="G44" s="283"/>
      <c r="H44" s="283"/>
      <c r="I44" s="283"/>
    </row>
    <row r="45" spans="2:9" x14ac:dyDescent="0.2">
      <c r="B45" s="283"/>
      <c r="C45" s="283"/>
      <c r="D45" s="283"/>
      <c r="E45" s="283"/>
      <c r="F45" s="283"/>
      <c r="G45" s="283"/>
      <c r="H45" s="283"/>
      <c r="I45" s="283"/>
    </row>
    <row r="46" spans="2:9" x14ac:dyDescent="0.2">
      <c r="B46" s="283"/>
      <c r="C46" s="283"/>
      <c r="D46" s="283"/>
      <c r="E46" s="283"/>
      <c r="F46" s="283"/>
      <c r="G46" s="283"/>
      <c r="H46" s="283"/>
      <c r="I46" s="283"/>
    </row>
    <row r="47" spans="2:9" x14ac:dyDescent="0.2">
      <c r="B47" s="283"/>
      <c r="C47" s="283"/>
      <c r="D47" s="283"/>
      <c r="E47" s="283"/>
      <c r="F47" s="283"/>
      <c r="G47" s="283"/>
      <c r="H47" s="283"/>
      <c r="I47" s="283"/>
    </row>
    <row r="48" spans="2:9" x14ac:dyDescent="0.2">
      <c r="B48" s="283"/>
      <c r="C48" s="283"/>
      <c r="D48" s="283"/>
      <c r="E48" s="283"/>
      <c r="F48" s="283"/>
      <c r="G48" s="283"/>
      <c r="H48" s="283"/>
      <c r="I48" s="283"/>
    </row>
    <row r="49" spans="2:9" x14ac:dyDescent="0.2">
      <c r="B49" s="283"/>
      <c r="C49" s="283"/>
      <c r="D49" s="283"/>
      <c r="E49" s="283"/>
      <c r="F49" s="283"/>
      <c r="G49" s="283"/>
      <c r="H49" s="283"/>
      <c r="I49" s="283"/>
    </row>
    <row r="50" spans="2:9" x14ac:dyDescent="0.2">
      <c r="B50" s="283"/>
      <c r="C50" s="283"/>
      <c r="D50" s="283"/>
      <c r="E50" s="283"/>
      <c r="F50" s="283"/>
      <c r="G50" s="283"/>
      <c r="H50" s="283"/>
      <c r="I50" s="283"/>
    </row>
    <row r="51" spans="2:9" s="20" customFormat="1" ht="10.5" x14ac:dyDescent="0.15">
      <c r="B51" s="442" t="s">
        <v>355</v>
      </c>
    </row>
    <row r="53" spans="2:9" ht="15" x14ac:dyDescent="0.25">
      <c r="B53" s="862"/>
      <c r="C53" s="812">
        <v>2024</v>
      </c>
      <c r="D53" s="860"/>
      <c r="E53" s="860"/>
      <c r="F53" s="861"/>
      <c r="G53" s="811">
        <v>2025</v>
      </c>
      <c r="H53" s="812"/>
      <c r="I53" s="813"/>
    </row>
    <row r="54" spans="2:9" s="20" customFormat="1" ht="10.5" x14ac:dyDescent="0.15">
      <c r="B54" s="863"/>
      <c r="C54" s="434" t="s">
        <v>187</v>
      </c>
      <c r="D54" s="434" t="s">
        <v>0</v>
      </c>
      <c r="E54" s="434" t="s">
        <v>188</v>
      </c>
      <c r="F54" s="435" t="s">
        <v>189</v>
      </c>
      <c r="G54" s="434" t="s">
        <v>175</v>
      </c>
      <c r="H54" s="218" t="s">
        <v>172</v>
      </c>
      <c r="I54" s="218" t="s">
        <v>188</v>
      </c>
    </row>
    <row r="55" spans="2:9" s="20" customFormat="1" ht="10.5" x14ac:dyDescent="0.15">
      <c r="B55" s="227" t="s">
        <v>72</v>
      </c>
      <c r="C55" s="378">
        <v>252.56524012</v>
      </c>
      <c r="D55" s="378">
        <v>253.29551659999998</v>
      </c>
      <c r="E55" s="378">
        <v>260.36683035999999</v>
      </c>
      <c r="F55" s="378">
        <v>263.70011270999998</v>
      </c>
      <c r="G55" s="378">
        <v>235.12</v>
      </c>
      <c r="H55" s="378">
        <v>271.06</v>
      </c>
      <c r="I55" s="378">
        <v>265.93</v>
      </c>
    </row>
    <row r="56" spans="2:9" s="20" customFormat="1" ht="10.5" x14ac:dyDescent="0.15">
      <c r="B56" s="227" t="s">
        <v>73</v>
      </c>
      <c r="C56" s="378">
        <v>167.59823204000003</v>
      </c>
      <c r="D56" s="378">
        <v>210.34770768999999</v>
      </c>
      <c r="E56" s="378">
        <v>196.58122245999999</v>
      </c>
      <c r="F56" s="378">
        <v>184.33300467000004</v>
      </c>
      <c r="G56" s="378">
        <v>159.26</v>
      </c>
      <c r="H56" s="378">
        <v>178.34</v>
      </c>
      <c r="I56" s="378">
        <v>172.37</v>
      </c>
    </row>
    <row r="57" spans="2:9" s="20" customFormat="1" ht="10.5" x14ac:dyDescent="0.15">
      <c r="B57" s="227" t="s">
        <v>74</v>
      </c>
      <c r="C57" s="378">
        <v>13.093325019999998</v>
      </c>
      <c r="D57" s="378">
        <v>15.707280739999998</v>
      </c>
      <c r="E57" s="378">
        <v>20.668316619999999</v>
      </c>
      <c r="F57" s="378">
        <v>20.270901869999999</v>
      </c>
      <c r="G57" s="378">
        <v>17.690000000000001</v>
      </c>
      <c r="H57" s="378">
        <v>22.51</v>
      </c>
      <c r="I57" s="378">
        <v>25.45</v>
      </c>
    </row>
    <row r="58" spans="2:9" s="20" customFormat="1" ht="10.5" x14ac:dyDescent="0.15">
      <c r="B58" s="227" t="s">
        <v>72</v>
      </c>
      <c r="C58" s="378">
        <v>-94.883398830000004</v>
      </c>
      <c r="D58" s="378">
        <v>-98.700141469999991</v>
      </c>
      <c r="E58" s="378">
        <v>-104.26742793</v>
      </c>
      <c r="F58" s="378">
        <v>-99.41852016</v>
      </c>
      <c r="G58" s="378">
        <v>-86.88336489000001</v>
      </c>
      <c r="H58" s="378">
        <v>-96.34</v>
      </c>
      <c r="I58" s="378">
        <v>-107.73</v>
      </c>
    </row>
    <row r="59" spans="2:9" s="20" customFormat="1" ht="10.5" x14ac:dyDescent="0.15">
      <c r="B59" s="227" t="s">
        <v>73</v>
      </c>
      <c r="C59" s="378">
        <v>-25.529940019999998</v>
      </c>
      <c r="D59" s="378">
        <v>-26.907157300000001</v>
      </c>
      <c r="E59" s="378">
        <v>-27.231005939999999</v>
      </c>
      <c r="F59" s="378">
        <v>-23.419968470000001</v>
      </c>
      <c r="G59" s="378">
        <v>-19.87</v>
      </c>
      <c r="H59" s="378">
        <v>-22.471871800000002</v>
      </c>
      <c r="I59" s="378">
        <v>-26.53</v>
      </c>
    </row>
    <row r="60" spans="2:9" s="20" customFormat="1" ht="10.5" x14ac:dyDescent="0.15">
      <c r="B60" s="227" t="s">
        <v>74</v>
      </c>
      <c r="C60" s="378">
        <v>-6.3917008699999993</v>
      </c>
      <c r="D60" s="378">
        <v>-8.3241170899999997</v>
      </c>
      <c r="E60" s="378">
        <v>-7.5970672800000001</v>
      </c>
      <c r="F60" s="378">
        <v>-8.5240204300000002</v>
      </c>
      <c r="G60" s="378">
        <v>-15.43</v>
      </c>
      <c r="H60" s="378">
        <v>-19.13</v>
      </c>
      <c r="I60" s="378">
        <v>-18.8</v>
      </c>
    </row>
    <row r="61" spans="2:9" s="20" customFormat="1" ht="10.5" x14ac:dyDescent="0.15">
      <c r="B61" s="227" t="s">
        <v>75</v>
      </c>
      <c r="C61" s="378">
        <v>433.25679718000004</v>
      </c>
      <c r="D61" s="378">
        <v>479.35050502999997</v>
      </c>
      <c r="E61" s="378">
        <v>477.61636943999997</v>
      </c>
      <c r="F61" s="378">
        <v>468.30401925000001</v>
      </c>
      <c r="G61" s="378">
        <v>412.07</v>
      </c>
      <c r="H61" s="373">
        <v>471.91</v>
      </c>
      <c r="I61" s="373">
        <v>463.75</v>
      </c>
    </row>
    <row r="62" spans="2:9" s="20" customFormat="1" ht="10.5" x14ac:dyDescent="0.15">
      <c r="B62" s="227" t="s">
        <v>76</v>
      </c>
      <c r="C62" s="378">
        <v>-126.80503972</v>
      </c>
      <c r="D62" s="378">
        <v>-133.93141585999999</v>
      </c>
      <c r="E62" s="378">
        <v>-139.09550114999999</v>
      </c>
      <c r="F62" s="378">
        <v>-131.36250906000001</v>
      </c>
      <c r="G62" s="378">
        <v>-122.18</v>
      </c>
      <c r="H62" s="373">
        <v>-137.93</v>
      </c>
      <c r="I62" s="373">
        <v>-153.07</v>
      </c>
    </row>
    <row r="63" spans="2:9" s="20" customFormat="1" ht="10.5" x14ac:dyDescent="0.15">
      <c r="B63" s="311" t="s">
        <v>84</v>
      </c>
      <c r="C63" s="312">
        <v>0.11273184844938799</v>
      </c>
      <c r="D63" s="312">
        <v>0.113</v>
      </c>
      <c r="E63" s="312">
        <v>9.1999999999999998E-2</v>
      </c>
      <c r="F63" s="312">
        <v>9.6000000000000002E-2</v>
      </c>
      <c r="G63" s="236">
        <v>0.104</v>
      </c>
      <c r="H63" s="236">
        <v>9.9000000000000005E-2</v>
      </c>
      <c r="I63" s="236">
        <v>7.5999999999999998E-2</v>
      </c>
    </row>
    <row r="65" spans="2:9" s="20" customFormat="1" ht="10.5" x14ac:dyDescent="0.15">
      <c r="B65" s="425"/>
      <c r="C65" s="582" t="s">
        <v>169</v>
      </c>
      <c r="D65" s="582" t="s">
        <v>170</v>
      </c>
      <c r="E65" s="2"/>
      <c r="F65" s="2"/>
      <c r="G65" s="2"/>
      <c r="H65" s="2"/>
      <c r="I65" s="2"/>
    </row>
    <row r="66" spans="2:9" s="20" customFormat="1" ht="10.5" x14ac:dyDescent="0.15">
      <c r="B66" s="227" t="s">
        <v>171</v>
      </c>
      <c r="C66" s="312">
        <v>0.627</v>
      </c>
      <c r="D66" s="312">
        <v>0.68674176999433623</v>
      </c>
      <c r="E66" s="2"/>
      <c r="F66" s="2"/>
      <c r="G66" s="2"/>
      <c r="H66" s="2"/>
      <c r="I66" s="2"/>
    </row>
    <row r="67" spans="2:9" s="20" customFormat="1" ht="10.5" x14ac:dyDescent="0.15">
      <c r="B67" s="227" t="s">
        <v>123</v>
      </c>
      <c r="C67" s="312">
        <v>1.9E-2</v>
      </c>
      <c r="D67" s="312">
        <v>4.1869188096074442E-2</v>
      </c>
      <c r="E67" s="2"/>
      <c r="F67" s="2"/>
      <c r="G67" s="2"/>
      <c r="H67" s="2"/>
      <c r="I67" s="2"/>
    </row>
    <row r="68" spans="2:9" s="20" customFormat="1" ht="10.5" x14ac:dyDescent="0.15">
      <c r="B68" s="227" t="s">
        <v>124</v>
      </c>
      <c r="C68" s="312">
        <v>0.35399999999999998</v>
      </c>
      <c r="D68" s="312">
        <v>0.2713890419095894</v>
      </c>
      <c r="E68" s="2"/>
      <c r="F68" s="2"/>
      <c r="G68" s="2"/>
      <c r="H68" s="2"/>
      <c r="I68" s="2"/>
    </row>
    <row r="69" spans="2:9" ht="12" customHeight="1" x14ac:dyDescent="0.2">
      <c r="B69" s="2"/>
      <c r="C69" s="2"/>
      <c r="D69" s="2"/>
      <c r="E69" s="2"/>
      <c r="F69" s="2"/>
      <c r="G69" s="2"/>
      <c r="H69" s="2"/>
      <c r="I69" s="2"/>
    </row>
    <row r="70" spans="2:9" ht="12" customHeight="1" x14ac:dyDescent="0.25">
      <c r="B70" s="227"/>
      <c r="C70" s="812">
        <v>2024</v>
      </c>
      <c r="D70" s="860"/>
      <c r="E70" s="860"/>
      <c r="F70" s="861"/>
      <c r="G70" s="811">
        <v>2025</v>
      </c>
      <c r="H70" s="812"/>
      <c r="I70" s="813"/>
    </row>
    <row r="71" spans="2:9" s="20" customFormat="1" ht="10.5" x14ac:dyDescent="0.15">
      <c r="B71" s="423"/>
      <c r="C71" s="434" t="s">
        <v>187</v>
      </c>
      <c r="D71" s="434" t="s">
        <v>0</v>
      </c>
      <c r="E71" s="434" t="s">
        <v>188</v>
      </c>
      <c r="F71" s="435" t="s">
        <v>189</v>
      </c>
      <c r="G71" s="434" t="s">
        <v>175</v>
      </c>
      <c r="H71" s="218" t="s">
        <v>172</v>
      </c>
      <c r="I71" s="218" t="s">
        <v>188</v>
      </c>
    </row>
    <row r="72" spans="2:9" s="20" customFormat="1" ht="10.5" x14ac:dyDescent="0.15">
      <c r="B72" s="423" t="s">
        <v>116</v>
      </c>
      <c r="C72" s="424">
        <v>433.25679717999992</v>
      </c>
      <c r="D72" s="424">
        <v>479.35050503000002</v>
      </c>
      <c r="E72" s="424">
        <v>477.61636943999997</v>
      </c>
      <c r="F72" s="424">
        <v>468.30401924999995</v>
      </c>
      <c r="G72" s="424">
        <v>411.30961682999998</v>
      </c>
      <c r="H72" s="424">
        <v>472.01580090999994</v>
      </c>
      <c r="I72" s="424">
        <f>SUM(I73:I75)</f>
        <v>463.74</v>
      </c>
    </row>
    <row r="73" spans="2:9" s="20" customFormat="1" ht="10.5" x14ac:dyDescent="0.15">
      <c r="B73" s="426" t="s">
        <v>171</v>
      </c>
      <c r="C73" s="378">
        <v>253.50927868999997</v>
      </c>
      <c r="D73" s="378">
        <v>276.89266258999999</v>
      </c>
      <c r="E73" s="378">
        <v>283.66662675999999</v>
      </c>
      <c r="F73" s="378">
        <v>295.09239319999995</v>
      </c>
      <c r="G73" s="378">
        <v>249.53</v>
      </c>
      <c r="H73" s="378">
        <v>303.35000000000002</v>
      </c>
      <c r="I73" s="378">
        <v>290.98</v>
      </c>
    </row>
    <row r="74" spans="2:9" s="20" customFormat="1" ht="10.5" x14ac:dyDescent="0.15">
      <c r="B74" s="426" t="s">
        <v>123</v>
      </c>
      <c r="C74" s="378">
        <v>38.808346460000003</v>
      </c>
      <c r="D74" s="378">
        <v>53.537558050000001</v>
      </c>
      <c r="E74" s="378">
        <v>38.625087769999993</v>
      </c>
      <c r="F74" s="378">
        <v>11.317770960000001</v>
      </c>
      <c r="G74" s="378">
        <v>9.3854747800000009</v>
      </c>
      <c r="H74" s="378">
        <v>5.7397677099999997</v>
      </c>
      <c r="I74" s="378">
        <v>8.43</v>
      </c>
    </row>
    <row r="75" spans="2:9" s="20" customFormat="1" ht="10.5" x14ac:dyDescent="0.15">
      <c r="B75" s="426" t="s">
        <v>124</v>
      </c>
      <c r="C75" s="378">
        <v>140.93917202999995</v>
      </c>
      <c r="D75" s="378">
        <v>148.92028439000003</v>
      </c>
      <c r="E75" s="378">
        <v>155.32465490999999</v>
      </c>
      <c r="F75" s="378">
        <v>161.89385509000002</v>
      </c>
      <c r="G75" s="378">
        <v>153.15</v>
      </c>
      <c r="H75" s="378">
        <v>162.82</v>
      </c>
      <c r="I75" s="378">
        <v>164.33</v>
      </c>
    </row>
    <row r="76" spans="2:9" s="20" customFormat="1" ht="10.5" x14ac:dyDescent="0.15">
      <c r="B76" s="423" t="s">
        <v>116</v>
      </c>
      <c r="C76" s="424">
        <v>126.80503972000001</v>
      </c>
      <c r="D76" s="424">
        <v>133.93141585999999</v>
      </c>
      <c r="E76" s="424">
        <v>139.09550114999999</v>
      </c>
      <c r="F76" s="424">
        <v>131.36250906000001</v>
      </c>
      <c r="G76" s="424">
        <v>122.63589675</v>
      </c>
      <c r="H76" s="424">
        <v>145.65788323999999</v>
      </c>
      <c r="I76" s="424">
        <f>SUM(I77:I79)</f>
        <v>153.07</v>
      </c>
    </row>
    <row r="77" spans="2:9" s="20" customFormat="1" ht="10.5" x14ac:dyDescent="0.15">
      <c r="B77" s="426" t="s">
        <v>171</v>
      </c>
      <c r="C77" s="378">
        <v>72.757861730000002</v>
      </c>
      <c r="D77" s="378">
        <v>76.814639549999995</v>
      </c>
      <c r="E77" s="378">
        <v>85.837447670000003</v>
      </c>
      <c r="F77" s="378">
        <v>93.832563570000005</v>
      </c>
      <c r="G77" s="378">
        <v>86.92</v>
      </c>
      <c r="H77" s="378">
        <v>94.82</v>
      </c>
      <c r="I77" s="378">
        <v>106.15</v>
      </c>
    </row>
    <row r="78" spans="2:9" s="20" customFormat="1" ht="10.5" x14ac:dyDescent="0.15">
      <c r="B78" s="426" t="s">
        <v>123</v>
      </c>
      <c r="C78" s="378">
        <v>22.590785570000001</v>
      </c>
      <c r="D78" s="378">
        <v>24.750280419999999</v>
      </c>
      <c r="E78" s="378">
        <v>19.31088424</v>
      </c>
      <c r="F78" s="378">
        <v>4.8987887099999998</v>
      </c>
      <c r="G78" s="378">
        <v>4.04</v>
      </c>
      <c r="H78" s="378">
        <v>4.3698096800000004</v>
      </c>
      <c r="I78" s="378">
        <v>5.95</v>
      </c>
    </row>
    <row r="79" spans="2:9" s="20" customFormat="1" ht="10.5" x14ac:dyDescent="0.15">
      <c r="B79" s="426" t="s">
        <v>124</v>
      </c>
      <c r="C79" s="378">
        <v>31.456392420000007</v>
      </c>
      <c r="D79" s="378">
        <v>32.366495889999996</v>
      </c>
      <c r="E79" s="378">
        <v>33.947169239999987</v>
      </c>
      <c r="F79" s="378">
        <v>32.631156780000005</v>
      </c>
      <c r="G79" s="378">
        <v>31.22</v>
      </c>
      <c r="H79" s="378">
        <v>38.75</v>
      </c>
      <c r="I79" s="378">
        <v>40.97</v>
      </c>
    </row>
  </sheetData>
  <mergeCells count="9">
    <mergeCell ref="C70:F70"/>
    <mergeCell ref="C53:F53"/>
    <mergeCell ref="B53:B54"/>
    <mergeCell ref="B1:I1"/>
    <mergeCell ref="B5:I5"/>
    <mergeCell ref="B3:I3"/>
    <mergeCell ref="G53:I53"/>
    <mergeCell ref="G70:I70"/>
    <mergeCell ref="B26:I26"/>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V53"/>
  <sheetViews>
    <sheetView showGridLines="0" showRowColHeaders="0" showZeros="0" zoomScaleNormal="100" workbookViewId="0"/>
  </sheetViews>
  <sheetFormatPr defaultColWidth="9.140625" defaultRowHeight="12.75" x14ac:dyDescent="0.25"/>
  <cols>
    <col min="1" max="1" customWidth="true" style="12" width="5.7109375" collapsed="false"/>
    <col min="2" max="2" customWidth="true" style="12" width="22.28515625" collapsed="false"/>
    <col min="3" max="9" customWidth="true" style="12" width="6.7109375" collapsed="false"/>
    <col min="10" max="10" customWidth="true" style="12" width="7.85546875" collapsed="false"/>
    <col min="11" max="11" customWidth="true" style="6" width="22.0" collapsed="false"/>
    <col min="12" max="12" customWidth="true" style="6" width="7.85546875" collapsed="false"/>
    <col min="13" max="14" style="6" width="9.140625" collapsed="false"/>
    <col min="15" max="16384" style="12" width="9.140625" collapsed="false"/>
  </cols>
  <sheetData>
    <row r="1" spans="2:14" s="594" customFormat="1" ht="14.25" x14ac:dyDescent="0.2">
      <c r="B1" s="768" t="s">
        <v>184</v>
      </c>
      <c r="C1" s="768"/>
      <c r="D1" s="768"/>
      <c r="E1" s="768"/>
      <c r="F1" s="768"/>
      <c r="G1" s="768"/>
      <c r="H1" s="768"/>
      <c r="I1" s="768"/>
      <c r="J1" s="768"/>
      <c r="K1" s="768"/>
      <c r="L1" s="768"/>
      <c r="M1" s="577"/>
      <c r="N1" s="577"/>
    </row>
    <row r="2" spans="2:14" s="8" customFormat="1" ht="11.25" customHeight="1" x14ac:dyDescent="0.2">
      <c r="B2" s="10"/>
      <c r="C2" s="10"/>
      <c r="D2" s="10"/>
      <c r="E2" s="10"/>
      <c r="F2" s="10"/>
      <c r="G2" s="10"/>
      <c r="H2" s="10"/>
      <c r="I2" s="10"/>
      <c r="J2" s="10"/>
      <c r="K2" s="1"/>
      <c r="L2" s="1"/>
      <c r="M2" s="2"/>
      <c r="N2" s="2"/>
    </row>
    <row r="3" spans="2:14" s="703" customFormat="1" ht="30" customHeight="1" x14ac:dyDescent="0.25">
      <c r="B3" s="816" t="s">
        <v>364</v>
      </c>
      <c r="C3" s="816"/>
      <c r="D3" s="816"/>
      <c r="E3" s="816"/>
      <c r="F3" s="816"/>
      <c r="G3" s="816"/>
      <c r="H3" s="816"/>
      <c r="I3" s="816"/>
      <c r="J3" s="816"/>
      <c r="K3" s="816"/>
      <c r="L3" s="816"/>
      <c r="M3" s="671"/>
      <c r="N3" s="671"/>
    </row>
    <row r="4" spans="2:14" s="8" customFormat="1" ht="5.0999999999999996" customHeight="1" x14ac:dyDescent="0.2">
      <c r="B4" s="11"/>
      <c r="C4" s="11"/>
      <c r="D4" s="11"/>
      <c r="E4" s="11"/>
      <c r="F4" s="11"/>
      <c r="G4" s="11"/>
      <c r="H4" s="11"/>
      <c r="I4" s="11"/>
      <c r="J4" s="11"/>
      <c r="K4" s="1"/>
      <c r="L4" s="1"/>
      <c r="M4" s="2"/>
      <c r="N4" s="2"/>
    </row>
    <row r="5" spans="2:14" s="101" customFormat="1" ht="14.25" x14ac:dyDescent="0.2">
      <c r="B5" s="868" t="s">
        <v>139</v>
      </c>
      <c r="C5" s="868"/>
      <c r="D5" s="868"/>
      <c r="E5" s="868"/>
      <c r="F5" s="868"/>
      <c r="G5" s="868"/>
      <c r="H5" s="868"/>
      <c r="I5" s="868"/>
      <c r="J5" s="868"/>
      <c r="K5" s="868"/>
      <c r="L5" s="868"/>
      <c r="M5" s="100"/>
      <c r="N5" s="100"/>
    </row>
    <row r="6" spans="2:14" s="8" customFormat="1" ht="15.75" x14ac:dyDescent="0.2">
      <c r="B6" s="12"/>
      <c r="C6" s="10"/>
      <c r="D6" s="10"/>
      <c r="E6" s="10"/>
      <c r="F6" s="10"/>
      <c r="G6" s="10"/>
      <c r="H6" s="10"/>
      <c r="I6" s="10"/>
      <c r="J6" s="10"/>
      <c r="K6" s="1"/>
      <c r="L6" s="1"/>
      <c r="M6" s="2"/>
      <c r="N6" s="2"/>
    </row>
    <row r="7" spans="2:14" s="8" customFormat="1" ht="15.75" x14ac:dyDescent="0.2">
      <c r="B7" s="12"/>
      <c r="C7" s="10"/>
      <c r="D7" s="10"/>
      <c r="E7" s="10"/>
      <c r="F7" s="10"/>
      <c r="G7" s="10"/>
      <c r="H7" s="10"/>
      <c r="I7" s="10"/>
      <c r="J7" s="10"/>
      <c r="K7" s="1"/>
      <c r="L7" s="1"/>
      <c r="M7" s="2"/>
      <c r="N7" s="2"/>
    </row>
    <row r="8" spans="2:14" s="8" customFormat="1" ht="15.75" x14ac:dyDescent="0.2">
      <c r="B8" s="12"/>
      <c r="C8" s="10"/>
      <c r="D8" s="10"/>
      <c r="E8" s="10"/>
      <c r="F8" s="10"/>
      <c r="G8" s="10"/>
      <c r="H8" s="10"/>
      <c r="I8" s="10"/>
      <c r="J8" s="10"/>
      <c r="K8" s="1"/>
      <c r="L8" s="1"/>
      <c r="M8" s="2"/>
      <c r="N8" s="2"/>
    </row>
    <row r="9" spans="2:14" s="8" customFormat="1" ht="15.75" x14ac:dyDescent="0.2">
      <c r="B9" s="12"/>
      <c r="C9" s="10"/>
      <c r="D9" s="10"/>
      <c r="E9" s="10"/>
      <c r="F9" s="10"/>
      <c r="G9" s="10"/>
      <c r="H9" s="10"/>
      <c r="I9" s="10"/>
      <c r="J9" s="10"/>
      <c r="K9" s="1"/>
      <c r="L9" s="1"/>
      <c r="M9" s="2"/>
      <c r="N9" s="2"/>
    </row>
    <row r="10" spans="2:14" s="8" customFormat="1" ht="15.75" x14ac:dyDescent="0.2">
      <c r="B10" s="12"/>
      <c r="C10" s="10"/>
      <c r="D10" s="10"/>
      <c r="E10" s="10"/>
      <c r="F10" s="10"/>
      <c r="G10" s="10"/>
      <c r="H10" s="10"/>
      <c r="I10" s="10"/>
      <c r="J10" s="10"/>
      <c r="K10" s="1"/>
      <c r="L10" s="1"/>
      <c r="M10" s="2"/>
      <c r="N10" s="2"/>
    </row>
    <row r="11" spans="2:14" s="8" customFormat="1" ht="15.75" x14ac:dyDescent="0.2">
      <c r="B11" s="12"/>
      <c r="C11" s="10"/>
      <c r="D11" s="10"/>
      <c r="E11" s="10"/>
      <c r="F11" s="10"/>
      <c r="G11" s="10"/>
      <c r="H11" s="10"/>
      <c r="I11" s="10"/>
      <c r="J11" s="10"/>
      <c r="K11" s="1"/>
      <c r="L11" s="1"/>
      <c r="M11" s="2"/>
      <c r="N11" s="2"/>
    </row>
    <row r="12" spans="2:14" s="8" customFormat="1" ht="15.75" x14ac:dyDescent="0.2">
      <c r="B12" s="12"/>
      <c r="C12" s="10"/>
      <c r="D12" s="10"/>
      <c r="E12" s="10"/>
      <c r="F12" s="10"/>
      <c r="G12" s="10"/>
      <c r="H12" s="10"/>
      <c r="I12" s="10"/>
      <c r="J12" s="10"/>
      <c r="K12" s="1"/>
      <c r="L12" s="1"/>
      <c r="M12" s="2"/>
      <c r="N12" s="2"/>
    </row>
    <row r="13" spans="2:14" s="8" customFormat="1" ht="15.75" x14ac:dyDescent="0.2">
      <c r="B13" s="12"/>
      <c r="C13" s="10"/>
      <c r="D13" s="10"/>
      <c r="E13" s="10"/>
      <c r="F13" s="10"/>
      <c r="G13" s="10"/>
      <c r="H13" s="10"/>
      <c r="I13" s="10"/>
      <c r="J13" s="10"/>
      <c r="K13" s="1"/>
      <c r="L13" s="1"/>
      <c r="M13" s="2"/>
      <c r="N13" s="2"/>
    </row>
    <row r="14" spans="2:14" s="8" customFormat="1" ht="15.75" x14ac:dyDescent="0.2">
      <c r="B14" s="12"/>
      <c r="C14" s="10"/>
      <c r="D14" s="10"/>
      <c r="E14" s="10"/>
      <c r="F14" s="10"/>
      <c r="G14" s="10"/>
      <c r="H14" s="10"/>
      <c r="I14" s="10"/>
      <c r="J14" s="10"/>
      <c r="K14" s="1"/>
      <c r="L14" s="1"/>
      <c r="M14" s="2"/>
      <c r="N14" s="2"/>
    </row>
    <row r="15" spans="2:14" s="8" customFormat="1" ht="15.75" x14ac:dyDescent="0.2">
      <c r="B15" s="12"/>
      <c r="C15" s="10"/>
      <c r="D15" s="10"/>
      <c r="E15" s="10"/>
      <c r="F15" s="10"/>
      <c r="G15" s="10"/>
      <c r="H15" s="10"/>
      <c r="I15" s="10"/>
      <c r="J15" s="10"/>
      <c r="K15" s="1"/>
      <c r="L15" s="1"/>
      <c r="M15" s="2"/>
      <c r="N15" s="2"/>
    </row>
    <row r="16" spans="2:14" s="8" customFormat="1" ht="15.75" x14ac:dyDescent="0.2">
      <c r="B16" s="12"/>
      <c r="C16" s="10"/>
      <c r="D16" s="10"/>
      <c r="E16" s="10"/>
      <c r="F16" s="10"/>
      <c r="G16" s="10"/>
      <c r="H16" s="10"/>
      <c r="I16" s="10"/>
      <c r="J16" s="10"/>
      <c r="K16" s="1"/>
      <c r="L16" s="1"/>
      <c r="M16" s="2"/>
      <c r="N16" s="2"/>
    </row>
    <row r="17" spans="2:22" s="8" customFormat="1" ht="15.75" x14ac:dyDescent="0.2">
      <c r="B17" s="12"/>
      <c r="C17" s="10"/>
      <c r="D17" s="10"/>
      <c r="E17" s="10"/>
      <c r="F17" s="10"/>
      <c r="G17" s="10"/>
      <c r="H17" s="10"/>
      <c r="I17" s="10"/>
      <c r="J17" s="10"/>
      <c r="K17" s="1"/>
      <c r="L17" s="1"/>
      <c r="M17" s="2"/>
      <c r="N17" s="2"/>
    </row>
    <row r="18" spans="2:22" s="8" customFormat="1" ht="15.75" x14ac:dyDescent="0.2">
      <c r="B18" s="12"/>
      <c r="C18" s="10"/>
      <c r="D18" s="10"/>
      <c r="E18" s="10"/>
      <c r="F18" s="10"/>
      <c r="G18" s="10"/>
      <c r="H18" s="10"/>
      <c r="I18" s="10"/>
      <c r="J18" s="10"/>
      <c r="K18" s="1"/>
      <c r="L18" s="1"/>
      <c r="M18" s="2"/>
      <c r="N18" s="2"/>
    </row>
    <row r="19" spans="2:22" s="8" customFormat="1" ht="15.75" x14ac:dyDescent="0.2">
      <c r="B19" s="12"/>
      <c r="C19" s="10"/>
      <c r="D19" s="10"/>
      <c r="E19" s="10"/>
      <c r="F19" s="10"/>
      <c r="G19" s="10"/>
      <c r="H19" s="10"/>
      <c r="I19" s="10"/>
      <c r="J19" s="10"/>
      <c r="K19" s="1"/>
      <c r="L19" s="1"/>
      <c r="M19" s="2"/>
      <c r="N19" s="2"/>
    </row>
    <row r="20" spans="2:22" s="8" customFormat="1" ht="15.75" x14ac:dyDescent="0.2">
      <c r="B20" s="12"/>
      <c r="C20" s="10"/>
      <c r="D20" s="10"/>
      <c r="E20" s="10"/>
      <c r="F20" s="10"/>
      <c r="G20" s="10"/>
      <c r="H20" s="10"/>
      <c r="I20" s="10"/>
      <c r="J20" s="10"/>
      <c r="K20" s="1"/>
      <c r="L20" s="1"/>
      <c r="M20" s="2"/>
      <c r="N20" s="2"/>
    </row>
    <row r="21" spans="2:22" s="8" customFormat="1" ht="15.75" x14ac:dyDescent="0.2">
      <c r="B21" s="12"/>
      <c r="C21" s="10"/>
      <c r="D21" s="10"/>
      <c r="E21" s="10"/>
      <c r="F21" s="10"/>
      <c r="G21" s="10"/>
      <c r="H21" s="10"/>
      <c r="I21" s="10"/>
      <c r="J21" s="10"/>
      <c r="K21" s="1"/>
      <c r="L21" s="1"/>
      <c r="M21" s="2"/>
      <c r="N21" s="2"/>
    </row>
    <row r="22" spans="2:22" s="8" customFormat="1" ht="15.75" x14ac:dyDescent="0.2">
      <c r="B22" s="12"/>
      <c r="C22" s="10"/>
      <c r="D22" s="10"/>
      <c r="E22" s="10"/>
      <c r="F22" s="10"/>
      <c r="G22" s="10"/>
      <c r="H22" s="10"/>
      <c r="I22" s="10"/>
      <c r="J22" s="10"/>
      <c r="K22" s="1"/>
      <c r="L22" s="1"/>
      <c r="M22" s="2"/>
      <c r="N22" s="2"/>
    </row>
    <row r="23" spans="2:22" s="8" customFormat="1" ht="15.75" x14ac:dyDescent="0.2">
      <c r="B23" s="12"/>
      <c r="C23" s="10"/>
      <c r="D23" s="10"/>
      <c r="E23" s="10"/>
      <c r="F23" s="10"/>
      <c r="G23" s="10"/>
      <c r="H23" s="10"/>
      <c r="I23" s="10"/>
      <c r="J23" s="10"/>
      <c r="K23" s="1"/>
      <c r="L23" s="1"/>
      <c r="M23" s="2"/>
      <c r="N23" s="2"/>
    </row>
    <row r="24" spans="2:22" s="8" customFormat="1" ht="15.75" x14ac:dyDescent="0.2">
      <c r="B24" s="12"/>
      <c r="C24" s="10"/>
      <c r="D24" s="10"/>
      <c r="E24" s="10"/>
      <c r="F24" s="10"/>
      <c r="G24" s="10"/>
      <c r="H24" s="10"/>
      <c r="I24" s="10"/>
      <c r="J24" s="10"/>
      <c r="K24" s="1"/>
      <c r="L24" s="1"/>
      <c r="M24" s="2"/>
      <c r="N24" s="2"/>
    </row>
    <row r="25" spans="2:22" s="20" customFormat="1" ht="10.5" x14ac:dyDescent="0.15">
      <c r="B25" s="764" t="s">
        <v>355</v>
      </c>
      <c r="C25" s="764"/>
      <c r="D25" s="764"/>
      <c r="E25" s="764"/>
      <c r="F25" s="764"/>
      <c r="G25" s="764"/>
      <c r="H25" s="764"/>
      <c r="I25" s="764"/>
      <c r="J25" s="764"/>
      <c r="K25" s="1"/>
      <c r="L25" s="1"/>
      <c r="M25" s="2"/>
      <c r="N25" s="2"/>
    </row>
    <row r="26" spans="2:22" s="20" customFormat="1" ht="10.5" x14ac:dyDescent="0.15">
      <c r="B26" s="764"/>
      <c r="C26" s="764"/>
      <c r="D26" s="764"/>
      <c r="E26" s="764"/>
      <c r="F26" s="764"/>
      <c r="G26" s="764"/>
      <c r="H26" s="764"/>
      <c r="I26" s="764"/>
      <c r="J26" s="764"/>
      <c r="K26" s="1"/>
      <c r="L26" s="1"/>
      <c r="M26" s="1" t="s">
        <v>51</v>
      </c>
      <c r="N26" s="2"/>
    </row>
    <row r="27" spans="2:22" s="2" customFormat="1" ht="10.5" x14ac:dyDescent="0.15">
      <c r="B27" s="831"/>
      <c r="C27" s="870">
        <v>2024</v>
      </c>
      <c r="D27" s="870"/>
      <c r="E27" s="870"/>
      <c r="F27" s="870"/>
      <c r="G27" s="873">
        <v>2025</v>
      </c>
      <c r="H27" s="874"/>
      <c r="I27" s="875"/>
      <c r="J27" s="1"/>
      <c r="K27" s="871"/>
      <c r="L27" s="872"/>
      <c r="M27" s="590" t="s">
        <v>473</v>
      </c>
      <c r="N27" s="590" t="s">
        <v>474</v>
      </c>
      <c r="Q27" s="20"/>
      <c r="R27" s="20"/>
      <c r="S27" s="20"/>
      <c r="T27" s="20"/>
      <c r="U27" s="20"/>
      <c r="V27" s="20"/>
    </row>
    <row r="28" spans="2:22" s="2" customFormat="1" ht="10.5" x14ac:dyDescent="0.15">
      <c r="B28" s="832"/>
      <c r="C28" s="437" t="s">
        <v>187</v>
      </c>
      <c r="D28" s="437" t="s">
        <v>0</v>
      </c>
      <c r="E28" s="437" t="s">
        <v>188</v>
      </c>
      <c r="F28" s="438" t="s">
        <v>189</v>
      </c>
      <c r="G28" s="437" t="s">
        <v>175</v>
      </c>
      <c r="H28" s="437" t="s">
        <v>172</v>
      </c>
      <c r="I28" s="439" t="s">
        <v>188</v>
      </c>
      <c r="J28" s="1"/>
      <c r="K28" s="866" t="s">
        <v>475</v>
      </c>
      <c r="L28" s="4" t="s">
        <v>209</v>
      </c>
      <c r="M28" s="4">
        <v>8.23</v>
      </c>
      <c r="N28" s="451"/>
      <c r="P28" s="20"/>
      <c r="Q28" s="20"/>
      <c r="R28" s="20"/>
      <c r="S28" s="20"/>
      <c r="T28" s="20"/>
      <c r="U28" s="20"/>
      <c r="V28" s="20"/>
    </row>
    <row r="29" spans="2:22" s="584" customFormat="1" ht="10.5" x14ac:dyDescent="0.15">
      <c r="B29" s="3" t="s">
        <v>476</v>
      </c>
      <c r="C29" s="60">
        <v>14.92162415</v>
      </c>
      <c r="D29" s="60">
        <v>16.083163650000003</v>
      </c>
      <c r="E29" s="60">
        <v>20.831249339999996</v>
      </c>
      <c r="F29" s="60">
        <v>27.986881439999998</v>
      </c>
      <c r="G29" s="60">
        <v>6.83</v>
      </c>
      <c r="H29" s="60">
        <v>8.5500000000000007</v>
      </c>
      <c r="I29" s="60">
        <v>19.73</v>
      </c>
      <c r="J29" s="5"/>
      <c r="K29" s="867"/>
      <c r="L29" s="4" t="s">
        <v>210</v>
      </c>
      <c r="M29" s="4">
        <v>8.75</v>
      </c>
      <c r="N29" s="452"/>
      <c r="P29" s="20"/>
      <c r="Q29" s="20"/>
      <c r="R29" s="20"/>
      <c r="S29" s="20"/>
    </row>
    <row r="30" spans="2:22" s="584" customFormat="1" ht="10.5" x14ac:dyDescent="0.15">
      <c r="B30" s="3" t="s">
        <v>477</v>
      </c>
      <c r="C30" s="301">
        <v>0.42420520080781166</v>
      </c>
      <c r="D30" s="301">
        <v>0.38785109338749146</v>
      </c>
      <c r="E30" s="301">
        <v>0.39836740330432047</v>
      </c>
      <c r="F30" s="301">
        <v>0.57814580235880209</v>
      </c>
      <c r="G30" s="301">
        <v>0.2</v>
      </c>
      <c r="H30" s="301">
        <v>0.2</v>
      </c>
      <c r="I30" s="301">
        <v>0.3</v>
      </c>
      <c r="J30" s="5"/>
      <c r="K30" s="867"/>
      <c r="L30" s="4" t="s">
        <v>211</v>
      </c>
      <c r="M30" s="4">
        <v>7.76</v>
      </c>
      <c r="N30" s="452"/>
      <c r="P30" s="20"/>
      <c r="Q30" s="20"/>
      <c r="R30" s="20"/>
      <c r="S30" s="20"/>
    </row>
    <row r="31" spans="2:22" s="20" customFormat="1" ht="10.5" x14ac:dyDescent="0.15">
      <c r="C31" s="14"/>
      <c r="D31" s="527"/>
      <c r="E31" s="527"/>
      <c r="F31" s="527"/>
      <c r="G31" s="527"/>
      <c r="H31" s="527"/>
      <c r="I31" s="527"/>
      <c r="J31" s="527"/>
      <c r="K31" s="867"/>
      <c r="L31" s="4" t="s">
        <v>212</v>
      </c>
      <c r="M31" s="4">
        <v>16.239999999999998</v>
      </c>
      <c r="N31" s="452"/>
    </row>
    <row r="32" spans="2:22" s="20" customFormat="1" ht="10.5" x14ac:dyDescent="0.15">
      <c r="C32" s="14"/>
      <c r="D32" s="527"/>
      <c r="E32" s="527"/>
      <c r="F32" s="527"/>
      <c r="G32" s="527"/>
      <c r="H32" s="527"/>
      <c r="I32" s="527"/>
      <c r="J32" s="527"/>
      <c r="K32" s="867"/>
      <c r="L32" s="4" t="s">
        <v>179</v>
      </c>
      <c r="M32" s="36">
        <v>4.5649390399999996</v>
      </c>
      <c r="N32" s="452"/>
    </row>
    <row r="33" spans="2:14" s="20" customFormat="1" ht="10.5" x14ac:dyDescent="0.15">
      <c r="C33" s="14"/>
      <c r="D33" s="527"/>
      <c r="E33" s="527"/>
      <c r="F33" s="527"/>
      <c r="G33" s="527"/>
      <c r="H33" s="527"/>
      <c r="I33" s="527"/>
      <c r="J33" s="527"/>
      <c r="K33" s="867"/>
      <c r="L33" s="4" t="s">
        <v>213</v>
      </c>
      <c r="M33" s="4">
        <v>5.17</v>
      </c>
      <c r="N33" s="452"/>
    </row>
    <row r="34" spans="2:14" s="20" customFormat="1" ht="10.5" x14ac:dyDescent="0.15">
      <c r="C34" s="14"/>
      <c r="D34" s="527"/>
      <c r="E34" s="527"/>
      <c r="F34" s="527"/>
      <c r="G34" s="527"/>
      <c r="H34" s="527"/>
      <c r="I34" s="527"/>
      <c r="J34" s="527"/>
      <c r="K34" s="589"/>
      <c r="L34" s="4" t="s">
        <v>208</v>
      </c>
      <c r="M34" s="36">
        <v>12.6</v>
      </c>
      <c r="N34" s="452"/>
    </row>
    <row r="35" spans="2:14" s="20" customFormat="1" ht="10.5" x14ac:dyDescent="0.15">
      <c r="C35" s="14"/>
      <c r="D35" s="527"/>
      <c r="E35" s="527"/>
      <c r="F35" s="527"/>
      <c r="G35" s="527"/>
      <c r="H35" s="527"/>
      <c r="I35" s="527"/>
      <c r="J35" s="527"/>
      <c r="K35" s="869" t="s">
        <v>478</v>
      </c>
      <c r="L35" s="4" t="s">
        <v>209</v>
      </c>
      <c r="M35" s="36">
        <v>13.09332502</v>
      </c>
      <c r="N35" s="36">
        <v>6.40170087</v>
      </c>
    </row>
    <row r="36" spans="2:14" s="20" customFormat="1" ht="10.5" x14ac:dyDescent="0.15">
      <c r="C36" s="14"/>
      <c r="D36" s="527"/>
      <c r="E36" s="527"/>
      <c r="F36" s="527"/>
      <c r="G36" s="527"/>
      <c r="H36" s="527"/>
      <c r="I36" s="527"/>
      <c r="J36" s="527"/>
      <c r="K36" s="869"/>
      <c r="L36" s="4" t="s">
        <v>210</v>
      </c>
      <c r="M36" s="36">
        <v>15.70728074</v>
      </c>
      <c r="N36" s="36">
        <v>8.3741170900000004</v>
      </c>
    </row>
    <row r="37" spans="2:14" s="20" customFormat="1" ht="10.5" x14ac:dyDescent="0.15">
      <c r="C37" s="14"/>
      <c r="D37" s="527"/>
      <c r="E37" s="527"/>
      <c r="F37" s="527"/>
      <c r="G37" s="527"/>
      <c r="H37" s="527"/>
      <c r="I37" s="527"/>
      <c r="J37" s="527"/>
      <c r="K37" s="869"/>
      <c r="L37" s="4" t="s">
        <v>211</v>
      </c>
      <c r="M37" s="36">
        <v>20.668316619999999</v>
      </c>
      <c r="N37" s="36">
        <v>7.5970672800000001</v>
      </c>
    </row>
    <row r="38" spans="2:14" s="20" customFormat="1" ht="10.5" x14ac:dyDescent="0.15">
      <c r="C38" s="14"/>
      <c r="D38" s="527"/>
      <c r="E38" s="527"/>
      <c r="F38" s="527"/>
      <c r="G38" s="527"/>
      <c r="H38" s="527"/>
      <c r="I38" s="527"/>
      <c r="J38" s="527"/>
      <c r="K38" s="869"/>
      <c r="L38" s="4" t="s">
        <v>212</v>
      </c>
      <c r="M38" s="36">
        <v>20.270901869999999</v>
      </c>
      <c r="N38" s="36">
        <v>8.5240204300000002</v>
      </c>
    </row>
    <row r="39" spans="2:14" s="20" customFormat="1" ht="10.5" x14ac:dyDescent="0.15">
      <c r="C39" s="14"/>
      <c r="D39" s="527"/>
      <c r="E39" s="527"/>
      <c r="F39" s="527"/>
      <c r="G39" s="527"/>
      <c r="H39" s="527"/>
      <c r="I39" s="527"/>
      <c r="J39" s="527"/>
      <c r="K39" s="869"/>
      <c r="L39" s="4" t="s">
        <v>179</v>
      </c>
      <c r="M39" s="36">
        <v>17.690000000000001</v>
      </c>
      <c r="N39" s="36">
        <v>15.43</v>
      </c>
    </row>
    <row r="40" spans="2:14" s="20" customFormat="1" ht="10.5" x14ac:dyDescent="0.15">
      <c r="C40" s="14"/>
      <c r="D40" s="527"/>
      <c r="E40" s="527"/>
      <c r="F40" s="527"/>
      <c r="G40" s="527"/>
      <c r="H40" s="527"/>
      <c r="I40" s="527"/>
      <c r="J40" s="527"/>
      <c r="K40" s="869"/>
      <c r="L40" s="4" t="s">
        <v>213</v>
      </c>
      <c r="M40" s="36">
        <v>22.51</v>
      </c>
      <c r="N40" s="36">
        <v>19.13</v>
      </c>
    </row>
    <row r="41" spans="2:14" s="20" customFormat="1" ht="10.5" x14ac:dyDescent="0.15">
      <c r="C41" s="14"/>
      <c r="D41" s="527"/>
      <c r="E41" s="527"/>
      <c r="F41" s="527"/>
      <c r="G41" s="527"/>
      <c r="H41" s="527"/>
      <c r="I41" s="527"/>
      <c r="J41" s="527"/>
      <c r="K41" s="869"/>
      <c r="L41" s="4" t="s">
        <v>208</v>
      </c>
      <c r="M41" s="36">
        <v>25.93</v>
      </c>
      <c r="N41" s="36">
        <v>18.8</v>
      </c>
    </row>
    <row r="42" spans="2:14" x14ac:dyDescent="0.25">
      <c r="B42" s="13"/>
      <c r="C42" s="14"/>
      <c r="D42" s="14"/>
      <c r="E42" s="14"/>
      <c r="F42" s="14"/>
      <c r="G42" s="14"/>
      <c r="H42" s="14"/>
      <c r="I42" s="14"/>
      <c r="J42" s="14"/>
    </row>
    <row r="43" spans="2:14" s="15" customFormat="1" x14ac:dyDescent="0.25">
      <c r="C43" s="16"/>
      <c r="D43" s="16"/>
      <c r="E43" s="16"/>
      <c r="F43" s="16"/>
      <c r="G43" s="16"/>
      <c r="H43" s="16"/>
      <c r="I43" s="16"/>
      <c r="J43" s="16"/>
      <c r="K43" s="17"/>
      <c r="L43" s="17"/>
      <c r="M43" s="6"/>
      <c r="N43" s="6"/>
    </row>
    <row r="49" spans="3:12" x14ac:dyDescent="0.25">
      <c r="C49" s="18"/>
      <c r="D49" s="18"/>
      <c r="E49" s="18"/>
      <c r="F49" s="18"/>
      <c r="G49" s="18"/>
      <c r="H49" s="18"/>
      <c r="I49" s="18"/>
      <c r="J49" s="18"/>
      <c r="K49" s="17"/>
      <c r="L49" s="17"/>
    </row>
    <row r="50" spans="3:12" x14ac:dyDescent="0.25">
      <c r="C50" s="18"/>
      <c r="D50" s="18"/>
      <c r="E50" s="18"/>
      <c r="F50" s="18"/>
      <c r="G50" s="18"/>
      <c r="H50" s="18"/>
      <c r="I50" s="18"/>
      <c r="J50" s="18"/>
      <c r="K50" s="17"/>
      <c r="L50" s="17"/>
    </row>
    <row r="51" spans="3:12" x14ac:dyDescent="0.25">
      <c r="C51" s="18"/>
      <c r="D51" s="18"/>
      <c r="E51" s="18"/>
      <c r="F51" s="18"/>
      <c r="G51" s="18"/>
      <c r="H51" s="18"/>
      <c r="I51" s="18"/>
      <c r="J51" s="18"/>
      <c r="K51" s="17"/>
      <c r="L51" s="17"/>
    </row>
    <row r="52" spans="3:12" x14ac:dyDescent="0.25">
      <c r="C52" s="18"/>
      <c r="D52" s="18"/>
      <c r="E52" s="18"/>
      <c r="F52" s="18"/>
      <c r="G52" s="18"/>
      <c r="H52" s="18"/>
      <c r="I52" s="18"/>
      <c r="J52" s="18"/>
      <c r="K52" s="17"/>
      <c r="L52" s="17"/>
    </row>
    <row r="53" spans="3:12" x14ac:dyDescent="0.25">
      <c r="C53" s="18"/>
      <c r="D53" s="18"/>
      <c r="E53" s="18"/>
      <c r="F53" s="18"/>
      <c r="G53" s="18"/>
      <c r="H53" s="18"/>
      <c r="I53" s="18"/>
      <c r="J53" s="18"/>
      <c r="K53" s="17"/>
      <c r="L53" s="17"/>
    </row>
  </sheetData>
  <mergeCells count="11">
    <mergeCell ref="B1:L1"/>
    <mergeCell ref="K28:K33"/>
    <mergeCell ref="B5:L5"/>
    <mergeCell ref="B3:L3"/>
    <mergeCell ref="K35:K41"/>
    <mergeCell ref="B26:J26"/>
    <mergeCell ref="B25:J25"/>
    <mergeCell ref="C27:F27"/>
    <mergeCell ref="B27:B28"/>
    <mergeCell ref="K27:L27"/>
    <mergeCell ref="G27:I27"/>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59"/>
  <sheetViews>
    <sheetView showGridLines="0" showRowColHeaders="0" zoomScaleNormal="100" workbookViewId="0"/>
  </sheetViews>
  <sheetFormatPr defaultColWidth="9.140625" defaultRowHeight="11.25" customHeight="1" x14ac:dyDescent="0.2"/>
  <cols>
    <col min="1" max="1" customWidth="true" style="9" width="5.7109375" collapsed="false"/>
    <col min="2" max="2" customWidth="true" style="9" width="42.42578125" collapsed="false"/>
    <col min="3" max="4" customWidth="true" style="9" width="30.28515625" collapsed="false"/>
    <col min="5" max="16384" style="9" width="9.140625" collapsed="false"/>
  </cols>
  <sheetData>
    <row r="1" spans="2:4" s="594" customFormat="1" ht="14.25" x14ac:dyDescent="0.2">
      <c r="B1" s="768" t="s">
        <v>184</v>
      </c>
      <c r="C1" s="769"/>
      <c r="D1" s="769"/>
    </row>
    <row r="3" spans="2:4" ht="60" customHeight="1" x14ac:dyDescent="0.2">
      <c r="B3" s="877" t="s">
        <v>214</v>
      </c>
      <c r="C3" s="877"/>
      <c r="D3" s="877"/>
    </row>
    <row r="4" spans="2:4" ht="5.0999999999999996" customHeight="1" x14ac:dyDescent="0.2">
      <c r="B4" s="876"/>
      <c r="C4" s="876"/>
      <c r="D4" s="876"/>
    </row>
    <row r="5" spans="2:4" s="105" customFormat="1" ht="14.25" x14ac:dyDescent="0.2">
      <c r="B5" s="878" t="s">
        <v>371</v>
      </c>
      <c r="C5" s="878"/>
      <c r="D5" s="878"/>
    </row>
    <row r="28" spans="2:9" s="705" customFormat="1" ht="10.5" x14ac:dyDescent="0.25">
      <c r="B28" s="704"/>
      <c r="C28" s="32" t="s">
        <v>479</v>
      </c>
      <c r="D28" s="32" t="s">
        <v>480</v>
      </c>
    </row>
    <row r="29" spans="2:9" s="706" customFormat="1" ht="10.5" x14ac:dyDescent="0.15">
      <c r="B29" s="33" t="s">
        <v>434</v>
      </c>
      <c r="C29" s="550">
        <f>SUM(C30:C36)</f>
        <v>-603</v>
      </c>
      <c r="D29" s="550">
        <f>SUM(D30:D36)</f>
        <v>344.17999999999995</v>
      </c>
      <c r="F29" s="20"/>
      <c r="G29" s="20"/>
      <c r="H29" s="20"/>
      <c r="I29" s="20"/>
    </row>
    <row r="30" spans="2:9" s="707" customFormat="1" ht="10.5" x14ac:dyDescent="0.15">
      <c r="B30" s="35" t="s">
        <v>481</v>
      </c>
      <c r="C30" s="363">
        <v>29.47</v>
      </c>
      <c r="D30" s="363">
        <v>135.66999999999999</v>
      </c>
      <c r="F30" s="20"/>
      <c r="G30" s="20"/>
      <c r="H30" s="20"/>
      <c r="I30" s="20"/>
    </row>
    <row r="31" spans="2:9" s="707" customFormat="1" ht="10.5" x14ac:dyDescent="0.15">
      <c r="B31" s="35" t="s">
        <v>482</v>
      </c>
      <c r="C31" s="363">
        <v>18.940000000000001</v>
      </c>
      <c r="D31" s="363">
        <v>0.67</v>
      </c>
      <c r="F31" s="20"/>
      <c r="G31" s="20"/>
      <c r="H31" s="20"/>
      <c r="I31" s="20"/>
    </row>
    <row r="32" spans="2:9" s="707" customFormat="1" ht="10.5" x14ac:dyDescent="0.15">
      <c r="B32" s="35" t="s">
        <v>483</v>
      </c>
      <c r="C32" s="363">
        <v>0.36</v>
      </c>
      <c r="D32" s="363">
        <v>0.48</v>
      </c>
      <c r="F32" s="20"/>
      <c r="G32" s="20"/>
      <c r="H32" s="20"/>
      <c r="I32" s="20"/>
    </row>
    <row r="33" spans="2:9" s="707" customFormat="1" ht="10.5" x14ac:dyDescent="0.15">
      <c r="B33" s="35" t="s">
        <v>484</v>
      </c>
      <c r="C33" s="363">
        <v>-750.21</v>
      </c>
      <c r="D33" s="363">
        <v>20.41</v>
      </c>
      <c r="F33" s="20"/>
      <c r="G33" s="20"/>
      <c r="H33" s="20"/>
      <c r="I33" s="20"/>
    </row>
    <row r="34" spans="2:9" s="707" customFormat="1" ht="10.5" x14ac:dyDescent="0.15">
      <c r="B34" s="35" t="s">
        <v>411</v>
      </c>
      <c r="C34" s="363">
        <v>91.95</v>
      </c>
      <c r="D34" s="363">
        <v>98.09</v>
      </c>
      <c r="F34" s="20"/>
      <c r="G34" s="20"/>
      <c r="H34" s="20"/>
      <c r="I34" s="20"/>
    </row>
    <row r="35" spans="2:9" s="707" customFormat="1" ht="10.5" x14ac:dyDescent="0.15">
      <c r="B35" s="35" t="s">
        <v>485</v>
      </c>
      <c r="C35" s="363">
        <v>-106.37</v>
      </c>
      <c r="D35" s="363">
        <v>88.86</v>
      </c>
      <c r="F35" s="20"/>
      <c r="G35" s="20"/>
      <c r="H35" s="20"/>
      <c r="I35" s="20"/>
    </row>
    <row r="36" spans="2:9" s="707" customFormat="1" ht="10.5" x14ac:dyDescent="0.15">
      <c r="B36" s="35" t="s">
        <v>415</v>
      </c>
      <c r="C36" s="363">
        <v>112.86</v>
      </c>
      <c r="D36" s="363"/>
      <c r="F36" s="20"/>
      <c r="G36" s="20"/>
      <c r="H36" s="20"/>
      <c r="I36" s="20"/>
    </row>
    <row r="37" spans="2:9" s="34" customFormat="1" ht="11.25" customHeight="1" x14ac:dyDescent="0.2">
      <c r="B37" s="9"/>
      <c r="C37" s="9"/>
      <c r="D37" s="9"/>
    </row>
    <row r="38" spans="2:9" ht="11.25" customHeight="1" x14ac:dyDescent="0.2">
      <c r="C38" s="37"/>
      <c r="D38" s="37"/>
    </row>
    <row r="50" spans="3:4" ht="11.25" customHeight="1" x14ac:dyDescent="0.2">
      <c r="C50" s="38"/>
      <c r="D50" s="38"/>
    </row>
    <row r="51" spans="3:4" ht="11.25" customHeight="1" x14ac:dyDescent="0.2">
      <c r="C51" s="38"/>
      <c r="D51" s="38"/>
    </row>
    <row r="52" spans="3:4" ht="11.25" customHeight="1" x14ac:dyDescent="0.2">
      <c r="C52" s="38"/>
      <c r="D52" s="38"/>
    </row>
    <row r="53" spans="3:4" ht="11.25" customHeight="1" x14ac:dyDescent="0.2">
      <c r="C53" s="38"/>
      <c r="D53" s="38"/>
    </row>
    <row r="54" spans="3:4" ht="11.25" customHeight="1" x14ac:dyDescent="0.2">
      <c r="C54" s="38"/>
      <c r="D54" s="38"/>
    </row>
    <row r="55" spans="3:4" ht="11.25" customHeight="1" x14ac:dyDescent="0.2">
      <c r="C55" s="38"/>
      <c r="D55" s="38"/>
    </row>
    <row r="56" spans="3:4" ht="11.25" customHeight="1" x14ac:dyDescent="0.2">
      <c r="C56" s="38"/>
      <c r="D56" s="38"/>
    </row>
    <row r="57" spans="3:4" ht="11.25" customHeight="1" x14ac:dyDescent="0.2">
      <c r="C57" s="37"/>
      <c r="D57" s="37"/>
    </row>
    <row r="58" spans="3:4" ht="11.25" customHeight="1" x14ac:dyDescent="0.2">
      <c r="C58" s="37"/>
      <c r="D58" s="37"/>
    </row>
    <row r="59" spans="3:4" ht="11.25" customHeight="1" x14ac:dyDescent="0.2">
      <c r="C59" s="37"/>
      <c r="D59" s="37"/>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P94"/>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3.7109375" collapsed="false"/>
    <col min="3" max="9" customWidth="true" style="8" width="9.140625" collapsed="false"/>
    <col min="10" max="16" customWidth="true" style="8" width="8.7109375" collapsed="false"/>
    <col min="17" max="16384" style="8" width="9.140625" collapsed="false"/>
  </cols>
  <sheetData>
    <row r="1" spans="2:16" s="594" customFormat="1" x14ac:dyDescent="0.2">
      <c r="B1" s="768" t="s">
        <v>184</v>
      </c>
      <c r="C1" s="769"/>
      <c r="D1" s="769"/>
      <c r="E1" s="769"/>
      <c r="F1" s="769"/>
      <c r="G1" s="769"/>
      <c r="H1" s="769"/>
      <c r="I1" s="769"/>
      <c r="J1" s="181"/>
      <c r="K1" s="181"/>
      <c r="L1" s="181"/>
      <c r="M1" s="181"/>
      <c r="N1" s="181"/>
      <c r="O1" s="181"/>
      <c r="P1" s="181"/>
    </row>
    <row r="2" spans="2:16" ht="11.25" customHeight="1" x14ac:dyDescent="0.2"/>
    <row r="3" spans="2:16" s="594" customFormat="1" x14ac:dyDescent="0.2">
      <c r="B3" s="779" t="s">
        <v>53</v>
      </c>
      <c r="C3" s="779"/>
      <c r="D3" s="779"/>
      <c r="E3" s="779"/>
      <c r="F3" s="779"/>
      <c r="G3" s="779"/>
      <c r="H3" s="779"/>
      <c r="I3" s="779"/>
      <c r="J3" s="576"/>
      <c r="K3" s="576"/>
    </row>
    <row r="4" spans="2:16" ht="5.0999999999999996" customHeight="1" x14ac:dyDescent="0.2">
      <c r="B4" s="39"/>
      <c r="I4" s="392"/>
    </row>
    <row r="5" spans="2:16" ht="12" customHeight="1" thickBot="1" x14ac:dyDescent="0.25">
      <c r="B5" s="71"/>
      <c r="C5" s="879">
        <v>2024</v>
      </c>
      <c r="D5" s="880"/>
      <c r="E5" s="880"/>
      <c r="F5" s="881"/>
      <c r="G5" s="882">
        <v>2025</v>
      </c>
      <c r="H5" s="883"/>
      <c r="I5" s="884"/>
      <c r="J5" s="880">
        <v>2024</v>
      </c>
      <c r="K5" s="880"/>
      <c r="L5" s="880"/>
      <c r="M5" s="885"/>
      <c r="N5" s="891">
        <v>2025</v>
      </c>
      <c r="O5" s="883"/>
      <c r="P5" s="883"/>
    </row>
    <row r="6" spans="2:16" s="67" customFormat="1" ht="12.75" thickBot="1" x14ac:dyDescent="0.25">
      <c r="B6" s="72"/>
      <c r="C6" s="599" t="s">
        <v>187</v>
      </c>
      <c r="D6" s="55" t="s">
        <v>0</v>
      </c>
      <c r="E6" s="55" t="s">
        <v>188</v>
      </c>
      <c r="F6" s="224" t="s">
        <v>189</v>
      </c>
      <c r="G6" s="258" t="s">
        <v>175</v>
      </c>
      <c r="H6" s="258" t="s">
        <v>172</v>
      </c>
      <c r="I6" s="258" t="s">
        <v>188</v>
      </c>
      <c r="J6" s="599" t="s">
        <v>187</v>
      </c>
      <c r="K6" s="55" t="s">
        <v>0</v>
      </c>
      <c r="L6" s="55" t="s">
        <v>188</v>
      </c>
      <c r="M6" s="224" t="s">
        <v>189</v>
      </c>
      <c r="N6" s="258" t="s">
        <v>175</v>
      </c>
      <c r="O6" s="258" t="s">
        <v>172</v>
      </c>
      <c r="P6" s="258" t="s">
        <v>188</v>
      </c>
    </row>
    <row r="7" spans="2:16" s="67" customFormat="1" ht="12.75" thickBot="1" x14ac:dyDescent="0.25">
      <c r="B7" s="393"/>
      <c r="C7" s="886" t="s">
        <v>486</v>
      </c>
      <c r="D7" s="887"/>
      <c r="E7" s="887"/>
      <c r="F7" s="887"/>
      <c r="G7" s="888"/>
      <c r="H7" s="888"/>
      <c r="I7" s="889"/>
      <c r="J7" s="890" t="s">
        <v>487</v>
      </c>
      <c r="K7" s="890"/>
      <c r="L7" s="890"/>
      <c r="M7" s="890"/>
      <c r="N7" s="890"/>
      <c r="O7" s="890"/>
      <c r="P7" s="890"/>
    </row>
    <row r="8" spans="2:16" s="67" customFormat="1" ht="13.5" thickTop="1" thickBot="1" x14ac:dyDescent="0.25">
      <c r="B8" s="394" t="s">
        <v>397</v>
      </c>
      <c r="C8" s="563">
        <v>-378.59</v>
      </c>
      <c r="D8" s="563">
        <v>-665.6</v>
      </c>
      <c r="E8" s="563">
        <v>-935.65</v>
      </c>
      <c r="F8" s="563">
        <v>-1228.94</v>
      </c>
      <c r="G8" s="563">
        <v>-912.24</v>
      </c>
      <c r="H8" s="563">
        <v>-960.96</v>
      </c>
      <c r="I8" s="564">
        <v>-947.18</v>
      </c>
      <c r="J8" s="454">
        <v>-9.8527484600627808</v>
      </c>
      <c r="K8" s="454">
        <v>-15.645682493485022</v>
      </c>
      <c r="L8" s="209">
        <v>-17.945711802097613</v>
      </c>
      <c r="M8" s="209">
        <v>-25.132903731228318</v>
      </c>
      <c r="N8" s="209">
        <v>-23.090867265580389</v>
      </c>
      <c r="O8" s="209">
        <v>-20.168011222835617</v>
      </c>
      <c r="P8" s="209">
        <v>-16.033400129832316</v>
      </c>
    </row>
    <row r="9" spans="2:16" s="67" customFormat="1" ht="13.5" thickTop="1" thickBot="1" x14ac:dyDescent="0.25">
      <c r="B9" s="395" t="s">
        <v>488</v>
      </c>
      <c r="C9" s="565">
        <v>-19.600000000000001</v>
      </c>
      <c r="D9" s="565">
        <v>-54.91</v>
      </c>
      <c r="E9" s="566">
        <v>-148.77000000000001</v>
      </c>
      <c r="F9" s="566">
        <v>-136.71</v>
      </c>
      <c r="G9" s="566">
        <v>-104.01</v>
      </c>
      <c r="H9" s="566">
        <v>-98.51</v>
      </c>
      <c r="I9" s="567">
        <v>-106.2</v>
      </c>
      <c r="J9" s="455">
        <v>-0.51008708581111628</v>
      </c>
      <c r="K9" s="455">
        <v>-1.2907217934454063</v>
      </c>
      <c r="L9" s="210">
        <v>-2.8533998234361797</v>
      </c>
      <c r="M9" s="210">
        <v>-2.7958397229288843</v>
      </c>
      <c r="N9" s="210">
        <v>-2.6327294399423575</v>
      </c>
      <c r="O9" s="210">
        <v>-2.0674646036895781</v>
      </c>
      <c r="P9" s="210">
        <v>-1.7977016974473619</v>
      </c>
    </row>
    <row r="10" spans="2:16" s="67" customFormat="1" ht="13.5" thickTop="1" thickBot="1" x14ac:dyDescent="0.25">
      <c r="B10" s="396" t="s">
        <v>489</v>
      </c>
      <c r="C10" s="565">
        <v>-0.24</v>
      </c>
      <c r="D10" s="565">
        <v>-0.18</v>
      </c>
      <c r="E10" s="566">
        <v>2.48</v>
      </c>
      <c r="F10" s="566">
        <v>75.62</v>
      </c>
      <c r="G10" s="566">
        <v>32.409999999999997</v>
      </c>
      <c r="H10" s="566">
        <v>2.84</v>
      </c>
      <c r="I10" s="567">
        <v>18.27</v>
      </c>
      <c r="J10" s="455">
        <v>-6.2459643160544843E-3</v>
      </c>
      <c r="K10" s="455">
        <v>-4.231104039704483E-3</v>
      </c>
      <c r="L10" s="210">
        <v>4.7566253694439238E-2</v>
      </c>
      <c r="M10" s="210">
        <v>1.5464955003136731</v>
      </c>
      <c r="N10" s="210">
        <v>0.8203707446258226</v>
      </c>
      <c r="O10" s="210">
        <v>5.9604095771783577E-2</v>
      </c>
      <c r="P10" s="210">
        <v>0.30926563100153764</v>
      </c>
    </row>
    <row r="11" spans="2:16" s="67" customFormat="1" ht="13.5" thickTop="1" thickBot="1" x14ac:dyDescent="0.25">
      <c r="B11" s="397" t="s">
        <v>490</v>
      </c>
      <c r="C11" s="565">
        <v>-365.85</v>
      </c>
      <c r="D11" s="565">
        <v>-520.49</v>
      </c>
      <c r="E11" s="566">
        <v>-1048.06</v>
      </c>
      <c r="F11" s="566">
        <v>-1147.69</v>
      </c>
      <c r="G11" s="566">
        <v>-699.44</v>
      </c>
      <c r="H11" s="566">
        <v>-1102.4100000000001</v>
      </c>
      <c r="I11" s="567">
        <v>-972.11</v>
      </c>
      <c r="J11" s="455">
        <v>-9.521191854285556</v>
      </c>
      <c r="K11" s="455">
        <v>-12.23470745347659</v>
      </c>
      <c r="L11" s="210">
        <v>-20.101728970562093</v>
      </c>
      <c r="M11" s="210">
        <v>-23.471269779886267</v>
      </c>
      <c r="N11" s="210">
        <v>-17.7044157241927</v>
      </c>
      <c r="O11" s="210">
        <v>-23.136672964708431</v>
      </c>
      <c r="P11" s="210">
        <v>-16.455402985928011</v>
      </c>
    </row>
    <row r="12" spans="2:16" s="67" customFormat="1" ht="13.5" thickTop="1" thickBot="1" x14ac:dyDescent="0.25">
      <c r="B12" s="398" t="s">
        <v>491</v>
      </c>
      <c r="C12" s="565"/>
      <c r="D12" s="565"/>
      <c r="E12" s="566"/>
      <c r="F12" s="566"/>
      <c r="G12" s="566"/>
      <c r="H12" s="568">
        <v>3.75</v>
      </c>
      <c r="I12" s="569">
        <v>0.35</v>
      </c>
      <c r="J12" s="455"/>
      <c r="K12" s="455"/>
      <c r="L12" s="210"/>
      <c r="M12" s="210"/>
      <c r="N12" s="210"/>
      <c r="O12" s="210"/>
      <c r="P12" s="210"/>
    </row>
    <row r="13" spans="2:16" s="67" customFormat="1" ht="13.5" thickTop="1" thickBot="1" x14ac:dyDescent="0.25">
      <c r="B13" s="398" t="s">
        <v>410</v>
      </c>
      <c r="C13" s="570">
        <v>-237.74</v>
      </c>
      <c r="D13" s="570">
        <v>-446.77</v>
      </c>
      <c r="E13" s="570">
        <v>-682.35</v>
      </c>
      <c r="F13" s="570">
        <v>-463.84</v>
      </c>
      <c r="G13" s="570">
        <v>-473.94</v>
      </c>
      <c r="H13" s="570">
        <v>-753.2</v>
      </c>
      <c r="I13" s="569">
        <v>-770.62</v>
      </c>
      <c r="J13" s="456">
        <v>-6.1871481520783052</v>
      </c>
      <c r="K13" s="456">
        <v>-10.501835287882065</v>
      </c>
      <c r="L13" s="293">
        <v>-13.087432745322831</v>
      </c>
      <c r="M13" s="293">
        <v>-9.4859359014215023</v>
      </c>
      <c r="N13" s="293">
        <v>-11.996498324836852</v>
      </c>
      <c r="O13" s="293">
        <v>-15.807677794122323</v>
      </c>
      <c r="P13" s="293">
        <v>-13.044678739047891</v>
      </c>
    </row>
    <row r="14" spans="2:16" s="67" customFormat="1" ht="13.5" thickTop="1" thickBot="1" x14ac:dyDescent="0.25">
      <c r="B14" s="398" t="s">
        <v>411</v>
      </c>
      <c r="C14" s="571">
        <v>0.67</v>
      </c>
      <c r="D14" s="571">
        <v>73.89</v>
      </c>
      <c r="E14" s="570">
        <v>-190.49</v>
      </c>
      <c r="F14" s="570">
        <v>-559.41999999999996</v>
      </c>
      <c r="G14" s="570">
        <v>38.58</v>
      </c>
      <c r="H14" s="570">
        <v>-222.22</v>
      </c>
      <c r="I14" s="569">
        <v>-6.14</v>
      </c>
      <c r="J14" s="456">
        <v>1.7436650382318772E-2</v>
      </c>
      <c r="K14" s="456">
        <v>1.7368682082986902</v>
      </c>
      <c r="L14" s="293">
        <v>-3.6535869621990855</v>
      </c>
      <c r="M14" s="293">
        <v>-11.440630954581788</v>
      </c>
      <c r="N14" s="293">
        <v>0.97654746459932851</v>
      </c>
      <c r="O14" s="293">
        <v>-4.6638106205654042</v>
      </c>
      <c r="P14" s="293">
        <v>-0.10393491923094916</v>
      </c>
    </row>
    <row r="15" spans="2:16" s="67" customFormat="1" ht="25.5" thickTop="1" thickBot="1" x14ac:dyDescent="0.25">
      <c r="B15" s="398" t="s">
        <v>412</v>
      </c>
      <c r="C15" s="571"/>
      <c r="D15" s="571"/>
      <c r="E15" s="571"/>
      <c r="F15" s="571"/>
      <c r="G15" s="570">
        <v>0.39</v>
      </c>
      <c r="H15" s="570">
        <v>-0.17</v>
      </c>
      <c r="I15" s="569">
        <v>-1.25</v>
      </c>
      <c r="J15" s="503"/>
      <c r="K15" s="504"/>
      <c r="L15" s="504"/>
      <c r="M15" s="504"/>
      <c r="N15" s="293">
        <v>9.8717861895733054E-3</v>
      </c>
      <c r="O15" s="293">
        <v>-3.5678508032405665E-3</v>
      </c>
      <c r="P15" s="293">
        <v>-2.1159389094248606E-2</v>
      </c>
    </row>
    <row r="16" spans="2:16" s="67" customFormat="1" ht="13.5" thickTop="1" thickBot="1" x14ac:dyDescent="0.25">
      <c r="B16" s="399" t="s">
        <v>413</v>
      </c>
      <c r="C16" s="570">
        <v>-129.56</v>
      </c>
      <c r="D16" s="570">
        <v>-148.38999999999999</v>
      </c>
      <c r="E16" s="570">
        <v>-175.99</v>
      </c>
      <c r="F16" s="570">
        <v>-125.19</v>
      </c>
      <c r="G16" s="570">
        <v>-265.24</v>
      </c>
      <c r="H16" s="570">
        <v>-131.34</v>
      </c>
      <c r="I16" s="569">
        <v>-195.23</v>
      </c>
      <c r="J16" s="605">
        <v>-3.3717797366167463</v>
      </c>
      <c r="K16" s="606">
        <v>-3.4880751580652674</v>
      </c>
      <c r="L16" s="607">
        <v>-3.3754778176146623</v>
      </c>
      <c r="M16" s="607">
        <v>-2.5602455922278327</v>
      </c>
      <c r="N16" s="607">
        <v>-6.7138270998010858</v>
      </c>
      <c r="O16" s="607">
        <v>-2.7564795558683297</v>
      </c>
      <c r="P16" s="607">
        <v>-3.3047580262961245</v>
      </c>
    </row>
    <row r="17" spans="2:16" s="67" customFormat="1" ht="13.5" thickTop="1" thickBot="1" x14ac:dyDescent="0.25">
      <c r="B17" s="398" t="s">
        <v>414</v>
      </c>
      <c r="C17" s="570">
        <v>0.77</v>
      </c>
      <c r="D17" s="570">
        <v>0.77</v>
      </c>
      <c r="E17" s="570">
        <v>0.77</v>
      </c>
      <c r="F17" s="570">
        <v>0.77</v>
      </c>
      <c r="G17" s="570">
        <v>0.78</v>
      </c>
      <c r="H17" s="570">
        <v>0.77</v>
      </c>
      <c r="I17" s="569">
        <v>0.77</v>
      </c>
      <c r="J17" s="453"/>
      <c r="K17" s="453"/>
      <c r="L17" s="453"/>
      <c r="M17" s="453"/>
      <c r="N17" s="453"/>
      <c r="O17" s="453"/>
      <c r="P17" s="453"/>
    </row>
    <row r="18" spans="2:16" s="67" customFormat="1" ht="13.5" thickTop="1" thickBot="1" x14ac:dyDescent="0.25">
      <c r="B18" s="400" t="s">
        <v>492</v>
      </c>
      <c r="C18" s="565">
        <v>7.1</v>
      </c>
      <c r="D18" s="565">
        <v>-90.02</v>
      </c>
      <c r="E18" s="566">
        <v>258.7</v>
      </c>
      <c r="F18" s="566">
        <v>-20.16</v>
      </c>
      <c r="G18" s="566">
        <v>-141.19999999999999</v>
      </c>
      <c r="H18" s="566">
        <v>237.11</v>
      </c>
      <c r="I18" s="567">
        <v>112.86</v>
      </c>
      <c r="J18" s="456">
        <v>0.18477644434994517</v>
      </c>
      <c r="K18" s="456">
        <v>-2.1160221425233194</v>
      </c>
      <c r="L18" s="293">
        <v>4.9618507382062225</v>
      </c>
      <c r="M18" s="293">
        <v>-0.41228972872684005</v>
      </c>
      <c r="N18" s="293">
        <v>-3.5740928460711552</v>
      </c>
      <c r="O18" s="293">
        <v>4.9763123762139454</v>
      </c>
      <c r="P18" s="293">
        <v>1.9104389225415181</v>
      </c>
    </row>
    <row r="19" spans="2:16" s="20" customFormat="1" ht="11.25" thickTop="1" x14ac:dyDescent="0.15">
      <c r="B19" s="764" t="s">
        <v>493</v>
      </c>
      <c r="C19" s="764"/>
      <c r="D19" s="764"/>
      <c r="E19" s="764"/>
      <c r="F19" s="764"/>
      <c r="G19" s="764"/>
      <c r="H19" s="764"/>
      <c r="I19" s="764"/>
      <c r="J19" s="764"/>
      <c r="K19" s="764"/>
      <c r="L19" s="764"/>
      <c r="M19" s="764"/>
      <c r="N19" s="764"/>
      <c r="O19" s="764"/>
      <c r="P19" s="764"/>
    </row>
    <row r="20" spans="2:16" s="20" customFormat="1" ht="10.5" x14ac:dyDescent="0.15">
      <c r="B20" s="764" t="s">
        <v>355</v>
      </c>
      <c r="C20" s="764"/>
      <c r="D20" s="764"/>
      <c r="E20" s="764"/>
      <c r="F20" s="764"/>
      <c r="G20" s="764"/>
      <c r="H20" s="764"/>
      <c r="I20" s="764"/>
      <c r="J20" s="764"/>
    </row>
    <row r="26" spans="2:16" ht="15" thickBot="1" x14ac:dyDescent="0.25">
      <c r="B26" s="401"/>
    </row>
    <row r="68" spans="3:12" x14ac:dyDescent="0.2">
      <c r="C68" s="41"/>
      <c r="D68" s="41"/>
      <c r="E68" s="41"/>
      <c r="F68" s="41"/>
      <c r="G68" s="41"/>
      <c r="H68" s="41"/>
      <c r="I68" s="41"/>
      <c r="J68" s="41"/>
      <c r="K68" s="41"/>
      <c r="L68" s="41"/>
    </row>
    <row r="69" spans="3:12" x14ac:dyDescent="0.2">
      <c r="C69" s="41"/>
      <c r="D69" s="41"/>
      <c r="E69" s="41"/>
      <c r="F69" s="41"/>
      <c r="G69" s="41"/>
      <c r="H69" s="41"/>
      <c r="I69" s="41"/>
      <c r="J69" s="41"/>
      <c r="K69" s="41"/>
      <c r="L69" s="41"/>
    </row>
    <row r="70" spans="3:12" x14ac:dyDescent="0.2">
      <c r="C70" s="41"/>
      <c r="D70" s="41"/>
      <c r="E70" s="41"/>
      <c r="F70" s="41"/>
      <c r="G70" s="41"/>
      <c r="H70" s="41"/>
      <c r="I70" s="41"/>
      <c r="J70" s="41"/>
      <c r="K70" s="41"/>
      <c r="L70" s="41"/>
    </row>
    <row r="71" spans="3:12" x14ac:dyDescent="0.2">
      <c r="C71" s="41"/>
      <c r="D71" s="41"/>
      <c r="E71" s="41"/>
      <c r="F71" s="41"/>
      <c r="G71" s="41"/>
      <c r="H71" s="41"/>
      <c r="I71" s="41"/>
      <c r="J71" s="41"/>
      <c r="K71" s="41"/>
      <c r="L71" s="41"/>
    </row>
    <row r="72" spans="3:12" x14ac:dyDescent="0.2">
      <c r="C72" s="41"/>
      <c r="D72" s="41"/>
      <c r="E72" s="41"/>
      <c r="F72" s="41"/>
      <c r="G72" s="41"/>
      <c r="H72" s="41"/>
      <c r="I72" s="41"/>
      <c r="J72" s="41"/>
      <c r="K72" s="41"/>
      <c r="L72" s="41"/>
    </row>
    <row r="73" spans="3:12" x14ac:dyDescent="0.2">
      <c r="C73" s="41"/>
      <c r="D73" s="41"/>
      <c r="E73" s="41"/>
      <c r="F73" s="41"/>
      <c r="G73" s="41"/>
      <c r="H73" s="41"/>
      <c r="I73" s="41"/>
      <c r="J73" s="41"/>
      <c r="K73" s="41"/>
      <c r="L73" s="41"/>
    </row>
    <row r="74" spans="3:12" x14ac:dyDescent="0.2">
      <c r="C74" s="41"/>
      <c r="D74" s="41"/>
      <c r="E74" s="41"/>
      <c r="F74" s="41"/>
      <c r="G74" s="41"/>
      <c r="H74" s="41"/>
      <c r="I74" s="41"/>
      <c r="J74" s="41"/>
      <c r="K74" s="41"/>
      <c r="L74" s="41"/>
    </row>
    <row r="75" spans="3:12" x14ac:dyDescent="0.2">
      <c r="C75" s="41"/>
      <c r="D75" s="41"/>
      <c r="E75" s="41"/>
      <c r="F75" s="41"/>
      <c r="G75" s="41"/>
      <c r="H75" s="41"/>
      <c r="I75" s="41"/>
      <c r="J75" s="41"/>
      <c r="K75" s="41"/>
      <c r="L75" s="41"/>
    </row>
    <row r="76" spans="3:12" x14ac:dyDescent="0.2">
      <c r="C76" s="41"/>
      <c r="D76" s="41"/>
      <c r="E76" s="41"/>
      <c r="F76" s="41"/>
      <c r="G76" s="41"/>
      <c r="H76" s="41"/>
      <c r="I76" s="41"/>
      <c r="J76" s="41"/>
      <c r="K76" s="41"/>
      <c r="L76" s="41"/>
    </row>
    <row r="77" spans="3:12" x14ac:dyDescent="0.2">
      <c r="C77" s="41"/>
      <c r="D77" s="41"/>
      <c r="E77" s="41"/>
      <c r="F77" s="41"/>
      <c r="G77" s="41"/>
      <c r="H77" s="41"/>
      <c r="I77" s="41"/>
      <c r="J77" s="41"/>
      <c r="K77" s="41"/>
      <c r="L77" s="41"/>
    </row>
    <row r="78" spans="3:12" x14ac:dyDescent="0.2">
      <c r="C78" s="41"/>
      <c r="D78" s="41"/>
      <c r="E78" s="41"/>
      <c r="F78" s="41"/>
      <c r="G78" s="41"/>
      <c r="H78" s="41"/>
      <c r="I78" s="41"/>
      <c r="J78" s="41"/>
      <c r="K78" s="41"/>
      <c r="L78" s="41"/>
    </row>
    <row r="79" spans="3:12" x14ac:dyDescent="0.2">
      <c r="C79" s="41"/>
      <c r="D79" s="41"/>
      <c r="E79" s="41"/>
      <c r="F79" s="41"/>
      <c r="G79" s="41"/>
      <c r="H79" s="41"/>
      <c r="I79" s="41"/>
      <c r="J79" s="41"/>
      <c r="K79" s="41"/>
      <c r="L79" s="41"/>
    </row>
    <row r="80" spans="3:12" x14ac:dyDescent="0.2">
      <c r="C80" s="41"/>
      <c r="D80" s="41"/>
      <c r="E80" s="41"/>
      <c r="F80" s="41"/>
      <c r="G80" s="41"/>
      <c r="H80" s="41"/>
      <c r="I80" s="41"/>
      <c r="J80" s="41"/>
      <c r="K80" s="41"/>
      <c r="L80" s="41"/>
    </row>
    <row r="81" spans="3:12" x14ac:dyDescent="0.2">
      <c r="C81" s="41"/>
      <c r="D81" s="41"/>
      <c r="E81" s="41"/>
      <c r="F81" s="41"/>
      <c r="G81" s="41"/>
      <c r="H81" s="41"/>
      <c r="I81" s="41"/>
      <c r="J81" s="41"/>
      <c r="K81" s="41"/>
      <c r="L81" s="41"/>
    </row>
    <row r="82" spans="3:12" x14ac:dyDescent="0.2">
      <c r="C82" s="41"/>
      <c r="D82" s="41"/>
      <c r="E82" s="41"/>
      <c r="F82" s="41"/>
      <c r="G82" s="41"/>
      <c r="H82" s="41"/>
      <c r="I82" s="41"/>
      <c r="J82" s="41"/>
      <c r="K82" s="41"/>
      <c r="L82" s="41"/>
    </row>
    <row r="83" spans="3:12" x14ac:dyDescent="0.2">
      <c r="C83" s="41"/>
      <c r="D83" s="41"/>
      <c r="E83" s="41"/>
      <c r="F83" s="41"/>
      <c r="G83" s="41"/>
      <c r="H83" s="41"/>
      <c r="I83" s="41"/>
      <c r="J83" s="41"/>
      <c r="K83" s="41"/>
      <c r="L83" s="41"/>
    </row>
    <row r="84" spans="3:12" x14ac:dyDescent="0.2">
      <c r="C84" s="41"/>
      <c r="D84" s="41"/>
      <c r="E84" s="41"/>
      <c r="F84" s="41"/>
      <c r="G84" s="41"/>
      <c r="H84" s="41"/>
      <c r="I84" s="41"/>
      <c r="J84" s="41"/>
      <c r="K84" s="41"/>
      <c r="L84" s="41"/>
    </row>
    <row r="85" spans="3:12" x14ac:dyDescent="0.2">
      <c r="C85" s="41"/>
      <c r="D85" s="41"/>
      <c r="E85" s="41"/>
      <c r="F85" s="41"/>
      <c r="G85" s="41"/>
      <c r="H85" s="41"/>
      <c r="I85" s="41"/>
      <c r="J85" s="41"/>
      <c r="K85" s="41"/>
      <c r="L85" s="41"/>
    </row>
    <row r="86" spans="3:12" x14ac:dyDescent="0.2">
      <c r="C86" s="41"/>
      <c r="D86" s="41"/>
      <c r="E86" s="41"/>
      <c r="F86" s="41"/>
      <c r="G86" s="41"/>
      <c r="H86" s="41"/>
      <c r="I86" s="41"/>
      <c r="J86" s="41"/>
      <c r="K86" s="41"/>
      <c r="L86" s="41"/>
    </row>
    <row r="87" spans="3:12" x14ac:dyDescent="0.2">
      <c r="C87" s="41"/>
      <c r="D87" s="41"/>
      <c r="E87" s="41"/>
      <c r="F87" s="41"/>
      <c r="G87" s="41"/>
      <c r="H87" s="41"/>
      <c r="I87" s="41"/>
      <c r="J87" s="41"/>
      <c r="K87" s="41"/>
      <c r="L87" s="41"/>
    </row>
    <row r="88" spans="3:12" x14ac:dyDescent="0.2">
      <c r="C88" s="41"/>
      <c r="D88" s="41"/>
      <c r="E88" s="41"/>
      <c r="F88" s="41"/>
      <c r="G88" s="41"/>
      <c r="H88" s="41"/>
      <c r="I88" s="41"/>
      <c r="J88" s="41"/>
      <c r="K88" s="41"/>
      <c r="L88" s="41"/>
    </row>
    <row r="89" spans="3:12" x14ac:dyDescent="0.2">
      <c r="C89" s="41"/>
      <c r="D89" s="41"/>
      <c r="E89" s="41"/>
      <c r="F89" s="41"/>
      <c r="G89" s="41"/>
      <c r="H89" s="41"/>
      <c r="I89" s="41"/>
      <c r="J89" s="41"/>
      <c r="K89" s="41"/>
      <c r="L89" s="41"/>
    </row>
    <row r="90" spans="3:12" x14ac:dyDescent="0.2">
      <c r="C90" s="41"/>
      <c r="D90" s="41"/>
      <c r="E90" s="41"/>
      <c r="F90" s="41"/>
      <c r="G90" s="41"/>
      <c r="H90" s="41"/>
      <c r="I90" s="41"/>
      <c r="J90" s="41"/>
      <c r="K90" s="41"/>
      <c r="L90" s="41"/>
    </row>
    <row r="91" spans="3:12" x14ac:dyDescent="0.2">
      <c r="C91" s="41"/>
      <c r="D91" s="41"/>
      <c r="E91" s="41"/>
      <c r="F91" s="41"/>
      <c r="G91" s="41"/>
      <c r="H91" s="41"/>
      <c r="I91" s="41"/>
      <c r="J91" s="41"/>
      <c r="K91" s="41"/>
      <c r="L91" s="41"/>
    </row>
    <row r="92" spans="3:12" x14ac:dyDescent="0.2">
      <c r="C92" s="41"/>
      <c r="D92" s="41"/>
      <c r="E92" s="41"/>
      <c r="F92" s="41"/>
      <c r="G92" s="41"/>
      <c r="H92" s="41"/>
      <c r="I92" s="41"/>
      <c r="J92" s="41"/>
      <c r="K92" s="41"/>
      <c r="L92" s="41"/>
    </row>
    <row r="93" spans="3:12" x14ac:dyDescent="0.2">
      <c r="C93" s="41"/>
      <c r="D93" s="41"/>
      <c r="E93" s="41"/>
      <c r="F93" s="41"/>
      <c r="G93" s="41"/>
      <c r="H93" s="41"/>
      <c r="I93" s="41"/>
      <c r="J93" s="41"/>
      <c r="K93" s="41"/>
      <c r="L93" s="41"/>
    </row>
    <row r="94" spans="3:12" x14ac:dyDescent="0.2">
      <c r="C94" s="41"/>
      <c r="D94" s="41"/>
      <c r="E94" s="41"/>
      <c r="F94" s="41"/>
      <c r="G94" s="41"/>
      <c r="H94" s="41"/>
      <c r="I94" s="41"/>
      <c r="J94" s="41"/>
      <c r="K94" s="41"/>
      <c r="L94" s="41"/>
    </row>
  </sheetData>
  <mergeCells count="10">
    <mergeCell ref="B1:I1"/>
    <mergeCell ref="C5:F5"/>
    <mergeCell ref="B3:I3"/>
    <mergeCell ref="G5:I5"/>
    <mergeCell ref="B20:J20"/>
    <mergeCell ref="J5:M5"/>
    <mergeCell ref="B19:P19"/>
    <mergeCell ref="C7:I7"/>
    <mergeCell ref="J7:P7"/>
    <mergeCell ref="N5:P5"/>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V28"/>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4.0" collapsed="false"/>
    <col min="3" max="16" customWidth="true" style="8" width="7.5703125" collapsed="false"/>
    <col min="17" max="17" bestFit="true" customWidth="true" style="8" width="13.5703125" collapsed="false"/>
    <col min="18" max="21" style="8" width="9.140625" collapsed="false"/>
    <col min="22" max="22" customWidth="true" style="8" width="9.140625" collapsed="false"/>
    <col min="23" max="16384" style="8" width="9.140625" collapsed="false"/>
  </cols>
  <sheetData>
    <row r="1" spans="2:18" s="594" customFormat="1" x14ac:dyDescent="0.2">
      <c r="B1" s="768" t="s">
        <v>184</v>
      </c>
      <c r="C1" s="769"/>
      <c r="D1" s="769"/>
      <c r="E1" s="769"/>
      <c r="F1" s="769"/>
      <c r="G1" s="769"/>
      <c r="H1" s="769"/>
      <c r="I1" s="575"/>
      <c r="J1" s="575"/>
      <c r="K1" s="575"/>
      <c r="L1" s="575"/>
      <c r="M1" s="575"/>
      <c r="N1" s="575"/>
      <c r="O1" s="575"/>
      <c r="P1" s="575"/>
    </row>
    <row r="2" spans="2:18" ht="11.25" customHeight="1" x14ac:dyDescent="0.2"/>
    <row r="3" spans="2:18" s="594" customFormat="1" x14ac:dyDescent="0.2">
      <c r="B3" s="809" t="s">
        <v>52</v>
      </c>
      <c r="C3" s="809"/>
      <c r="D3" s="809"/>
      <c r="E3" s="809"/>
      <c r="F3" s="809"/>
      <c r="G3" s="809"/>
      <c r="H3" s="809"/>
    </row>
    <row r="4" spans="2:18" ht="5.0999999999999996" customHeight="1" x14ac:dyDescent="0.2">
      <c r="B4" s="29"/>
    </row>
    <row r="5" spans="2:18" ht="15.75" customHeight="1" thickBot="1" x14ac:dyDescent="0.25">
      <c r="B5" s="898"/>
      <c r="C5" s="879">
        <v>2024</v>
      </c>
      <c r="D5" s="880"/>
      <c r="E5" s="880"/>
      <c r="F5" s="880"/>
      <c r="G5" s="880"/>
      <c r="H5" s="880"/>
      <c r="I5" s="880"/>
      <c r="J5" s="881"/>
      <c r="K5" s="882">
        <v>2025</v>
      </c>
      <c r="L5" s="883"/>
      <c r="M5" s="883"/>
      <c r="N5" s="883"/>
      <c r="O5" s="883"/>
      <c r="P5" s="883"/>
    </row>
    <row r="6" spans="2:18" s="708" customFormat="1" ht="12.75" thickBot="1" x14ac:dyDescent="0.25">
      <c r="B6" s="898"/>
      <c r="C6" s="892" t="s">
        <v>187</v>
      </c>
      <c r="D6" s="893"/>
      <c r="E6" s="892" t="s">
        <v>0</v>
      </c>
      <c r="F6" s="893"/>
      <c r="G6" s="892" t="s">
        <v>188</v>
      </c>
      <c r="H6" s="893"/>
      <c r="I6" s="892" t="s">
        <v>189</v>
      </c>
      <c r="J6" s="897"/>
      <c r="K6" s="894" t="s">
        <v>175</v>
      </c>
      <c r="L6" s="895"/>
      <c r="M6" s="894" t="s">
        <v>172</v>
      </c>
      <c r="N6" s="895"/>
      <c r="O6" s="894" t="s">
        <v>188</v>
      </c>
      <c r="P6" s="895"/>
    </row>
    <row r="7" spans="2:18" s="708" customFormat="1" ht="12.75" thickBot="1" x14ac:dyDescent="0.25">
      <c r="B7" s="899"/>
      <c r="C7" s="709" t="s">
        <v>473</v>
      </c>
      <c r="D7" s="710" t="s">
        <v>474</v>
      </c>
      <c r="E7" s="711" t="s">
        <v>473</v>
      </c>
      <c r="F7" s="711" t="s">
        <v>474</v>
      </c>
      <c r="G7" s="711" t="s">
        <v>473</v>
      </c>
      <c r="H7" s="712" t="s">
        <v>474</v>
      </c>
      <c r="I7" s="713" t="s">
        <v>473</v>
      </c>
      <c r="J7" s="713" t="s">
        <v>474</v>
      </c>
      <c r="K7" s="713" t="s">
        <v>473</v>
      </c>
      <c r="L7" s="713" t="s">
        <v>474</v>
      </c>
      <c r="M7" s="713" t="s">
        <v>473</v>
      </c>
      <c r="N7" s="713" t="s">
        <v>474</v>
      </c>
      <c r="O7" s="713" t="s">
        <v>473</v>
      </c>
      <c r="P7" s="713" t="s">
        <v>474</v>
      </c>
      <c r="Q7" s="714"/>
    </row>
    <row r="8" spans="2:18" s="67" customFormat="1" ht="13.5" thickTop="1" thickBot="1" x14ac:dyDescent="0.25">
      <c r="B8" s="51" t="s">
        <v>488</v>
      </c>
      <c r="C8" s="284">
        <v>121.02000000000001</v>
      </c>
      <c r="D8" s="310">
        <v>101.42</v>
      </c>
      <c r="E8" s="285">
        <v>163.13</v>
      </c>
      <c r="F8" s="285">
        <v>108.22</v>
      </c>
      <c r="G8" s="285">
        <v>233.53</v>
      </c>
      <c r="H8" s="285">
        <v>84.77</v>
      </c>
      <c r="I8" s="285">
        <v>242.46</v>
      </c>
      <c r="J8" s="285">
        <v>105.75</v>
      </c>
      <c r="K8" s="359">
        <v>166.58</v>
      </c>
      <c r="L8" s="359">
        <v>62.569999999999993</v>
      </c>
      <c r="M8" s="359">
        <v>184.55</v>
      </c>
      <c r="N8" s="359">
        <v>86.04</v>
      </c>
      <c r="O8" s="359">
        <v>206.02</v>
      </c>
      <c r="P8" s="359">
        <v>99.82</v>
      </c>
      <c r="Q8" s="715"/>
    </row>
    <row r="9" spans="2:18" s="67" customFormat="1" ht="13.5" thickTop="1" thickBot="1" x14ac:dyDescent="0.25">
      <c r="B9" s="52" t="s">
        <v>494</v>
      </c>
      <c r="C9" s="40">
        <v>18.260000000000002</v>
      </c>
      <c r="D9" s="40">
        <v>37.65</v>
      </c>
      <c r="E9" s="40">
        <v>20.57</v>
      </c>
      <c r="F9" s="40">
        <v>44.4</v>
      </c>
      <c r="G9" s="40">
        <v>5.22</v>
      </c>
      <c r="H9" s="40">
        <v>28.83</v>
      </c>
      <c r="I9" s="40">
        <v>6.52</v>
      </c>
      <c r="J9" s="40">
        <v>38.08</v>
      </c>
      <c r="K9" s="57">
        <v>7.65</v>
      </c>
      <c r="L9" s="57">
        <v>27.63</v>
      </c>
      <c r="M9" s="57">
        <v>12.11</v>
      </c>
      <c r="N9" s="57">
        <v>34.1</v>
      </c>
      <c r="O9" s="57">
        <v>9.9700000000000006</v>
      </c>
      <c r="P9" s="57">
        <v>39.44</v>
      </c>
      <c r="Q9" s="715"/>
    </row>
    <row r="10" spans="2:18" s="67" customFormat="1" ht="13.5" thickTop="1" thickBot="1" x14ac:dyDescent="0.25">
      <c r="B10" s="52" t="s">
        <v>495</v>
      </c>
      <c r="C10" s="40">
        <v>102.76</v>
      </c>
      <c r="D10" s="40">
        <v>63.77</v>
      </c>
      <c r="E10" s="40">
        <v>142.56</v>
      </c>
      <c r="F10" s="40">
        <v>63.819999999999993</v>
      </c>
      <c r="G10" s="40">
        <v>228.31</v>
      </c>
      <c r="H10" s="40">
        <v>55.94</v>
      </c>
      <c r="I10" s="40">
        <v>235.93</v>
      </c>
      <c r="J10" s="40">
        <v>67.67</v>
      </c>
      <c r="K10" s="57">
        <v>158.93</v>
      </c>
      <c r="L10" s="57">
        <v>34.94</v>
      </c>
      <c r="M10" s="57">
        <v>172.44</v>
      </c>
      <c r="N10" s="57">
        <v>51.940000000000005</v>
      </c>
      <c r="O10" s="57">
        <v>196.06</v>
      </c>
      <c r="P10" s="57">
        <v>60.38</v>
      </c>
      <c r="Q10" s="715"/>
    </row>
    <row r="11" spans="2:18" s="67" customFormat="1" ht="25.5" thickTop="1" thickBot="1" x14ac:dyDescent="0.25">
      <c r="B11" s="53" t="s">
        <v>496</v>
      </c>
      <c r="C11" s="286">
        <v>9.44</v>
      </c>
      <c r="D11" s="286">
        <v>22.14</v>
      </c>
      <c r="E11" s="286">
        <v>14.64</v>
      </c>
      <c r="F11" s="286">
        <v>7.16</v>
      </c>
      <c r="G11" s="286">
        <v>24.85</v>
      </c>
      <c r="H11" s="286">
        <v>7.85</v>
      </c>
      <c r="I11" s="286">
        <v>18.489999999999998</v>
      </c>
      <c r="J11" s="286">
        <v>15.9</v>
      </c>
      <c r="K11" s="360">
        <v>15.21</v>
      </c>
      <c r="L11" s="360">
        <v>5.03</v>
      </c>
      <c r="M11" s="360">
        <v>14.35</v>
      </c>
      <c r="N11" s="360">
        <v>1.27</v>
      </c>
      <c r="O11" s="360">
        <v>34.72</v>
      </c>
      <c r="P11" s="360">
        <v>3.17</v>
      </c>
      <c r="Q11" s="715"/>
    </row>
    <row r="12" spans="2:18" s="67" customFormat="1" ht="13.5" thickTop="1" thickBot="1" x14ac:dyDescent="0.25">
      <c r="B12" s="53" t="s">
        <v>497</v>
      </c>
      <c r="C12" s="286">
        <v>59.51</v>
      </c>
      <c r="D12" s="286"/>
      <c r="E12" s="286">
        <v>81.95</v>
      </c>
      <c r="F12" s="286"/>
      <c r="G12" s="286">
        <v>152.37</v>
      </c>
      <c r="H12" s="286"/>
      <c r="I12" s="286">
        <v>156.69</v>
      </c>
      <c r="J12" s="286"/>
      <c r="K12" s="360">
        <v>102.32</v>
      </c>
      <c r="L12" s="360"/>
      <c r="M12" s="360">
        <v>111.89</v>
      </c>
      <c r="N12" s="360"/>
      <c r="O12" s="360">
        <v>117.31</v>
      </c>
      <c r="P12" s="360"/>
      <c r="Q12" s="715"/>
    </row>
    <row r="13" spans="2:18" s="67" customFormat="1" ht="12.75" thickTop="1" x14ac:dyDescent="0.2">
      <c r="B13" s="54" t="s">
        <v>498</v>
      </c>
      <c r="C13" s="287">
        <v>33.81</v>
      </c>
      <c r="D13" s="287">
        <v>41.63</v>
      </c>
      <c r="E13" s="287">
        <v>45.97</v>
      </c>
      <c r="F13" s="287">
        <v>56.66</v>
      </c>
      <c r="G13" s="287">
        <v>51.1</v>
      </c>
      <c r="H13" s="287">
        <v>48.08</v>
      </c>
      <c r="I13" s="287">
        <v>60.75</v>
      </c>
      <c r="J13" s="287">
        <v>51.77</v>
      </c>
      <c r="K13" s="361">
        <v>41.4</v>
      </c>
      <c r="L13" s="361">
        <v>29.91</v>
      </c>
      <c r="M13" s="361">
        <v>46.2</v>
      </c>
      <c r="N13" s="361">
        <v>50.67</v>
      </c>
      <c r="O13" s="361">
        <v>44.03</v>
      </c>
      <c r="P13" s="361">
        <v>57.21</v>
      </c>
      <c r="Q13" s="715"/>
      <c r="R13" s="715"/>
    </row>
    <row r="14" spans="2:18" s="67" customFormat="1" ht="12" x14ac:dyDescent="0.2">
      <c r="B14" s="896" t="s">
        <v>499</v>
      </c>
      <c r="C14" s="896"/>
      <c r="D14" s="896"/>
      <c r="E14" s="896"/>
      <c r="F14" s="896"/>
      <c r="G14" s="896"/>
      <c r="H14" s="896"/>
      <c r="I14" s="896"/>
      <c r="J14" s="896"/>
      <c r="K14" s="896"/>
      <c r="L14" s="896"/>
      <c r="M14" s="896"/>
      <c r="N14" s="896"/>
      <c r="O14" s="896"/>
      <c r="P14" s="896"/>
    </row>
    <row r="15" spans="2:18" s="67" customFormat="1" ht="12" x14ac:dyDescent="0.2">
      <c r="B15" s="896" t="s">
        <v>355</v>
      </c>
      <c r="C15" s="896"/>
      <c r="D15" s="896"/>
      <c r="E15" s="896"/>
      <c r="F15" s="896"/>
      <c r="G15" s="896"/>
      <c r="H15" s="896"/>
      <c r="I15" s="896"/>
      <c r="J15" s="896"/>
      <c r="K15" s="896"/>
      <c r="L15" s="896"/>
      <c r="M15" s="896"/>
      <c r="N15" s="896"/>
      <c r="O15" s="896"/>
      <c r="P15" s="896"/>
    </row>
    <row r="17" spans="3:22" x14ac:dyDescent="0.2">
      <c r="C17" s="30"/>
      <c r="D17" s="30"/>
      <c r="E17" s="30"/>
      <c r="F17" s="30"/>
      <c r="G17" s="30"/>
      <c r="H17" s="30"/>
      <c r="I17" s="30"/>
      <c r="J17" s="30"/>
      <c r="K17" s="30"/>
      <c r="L17" s="30"/>
      <c r="M17" s="30"/>
      <c r="N17" s="30"/>
      <c r="O17" s="30"/>
      <c r="P17" s="30"/>
      <c r="Q17" s="30"/>
      <c r="R17" s="30"/>
      <c r="S17" s="30"/>
      <c r="T17" s="30"/>
      <c r="U17" s="30"/>
      <c r="V17" s="30"/>
    </row>
    <row r="18" spans="3:22" x14ac:dyDescent="0.2">
      <c r="C18" s="30"/>
      <c r="D18" s="30"/>
      <c r="E18" s="30"/>
      <c r="F18" s="30"/>
      <c r="G18" s="30"/>
      <c r="H18" s="30"/>
      <c r="I18" s="30"/>
      <c r="J18" s="30"/>
      <c r="K18" s="30"/>
      <c r="L18" s="30"/>
      <c r="M18" s="30"/>
      <c r="N18" s="30"/>
      <c r="O18" s="30"/>
      <c r="P18" s="30"/>
      <c r="Q18" s="30"/>
      <c r="R18" s="30"/>
      <c r="S18" s="30"/>
      <c r="T18" s="30"/>
      <c r="U18" s="30"/>
      <c r="V18" s="30"/>
    </row>
    <row r="19" spans="3:22" x14ac:dyDescent="0.2">
      <c r="C19" s="30"/>
      <c r="D19" s="30"/>
      <c r="E19" s="30"/>
      <c r="F19" s="30"/>
      <c r="G19" s="30"/>
      <c r="H19" s="30"/>
      <c r="I19" s="30"/>
      <c r="J19" s="30"/>
      <c r="K19" s="30"/>
      <c r="L19" s="30"/>
      <c r="M19" s="30"/>
      <c r="N19" s="30"/>
      <c r="O19" s="30"/>
      <c r="P19" s="30"/>
      <c r="Q19" s="30"/>
      <c r="R19" s="30"/>
      <c r="S19" s="30"/>
      <c r="T19" s="30"/>
      <c r="U19" s="30"/>
      <c r="V19" s="30"/>
    </row>
    <row r="20" spans="3:22" x14ac:dyDescent="0.2">
      <c r="C20" s="30"/>
      <c r="D20" s="30"/>
      <c r="E20" s="30"/>
      <c r="F20" s="30"/>
      <c r="G20" s="30"/>
      <c r="H20" s="30"/>
      <c r="I20" s="30"/>
      <c r="J20" s="30"/>
      <c r="K20" s="30"/>
      <c r="L20" s="30"/>
      <c r="M20" s="30"/>
      <c r="N20" s="30"/>
      <c r="O20" s="30"/>
      <c r="P20" s="30"/>
      <c r="Q20" s="30"/>
      <c r="R20" s="30"/>
      <c r="S20" s="30"/>
      <c r="T20" s="30"/>
      <c r="U20" s="30"/>
      <c r="V20" s="30"/>
    </row>
    <row r="21" spans="3:22" x14ac:dyDescent="0.2">
      <c r="C21" s="30"/>
      <c r="D21" s="30"/>
      <c r="E21" s="30"/>
      <c r="F21" s="30"/>
      <c r="G21" s="30"/>
      <c r="H21" s="30"/>
      <c r="I21" s="30"/>
      <c r="J21" s="30"/>
      <c r="K21" s="30"/>
      <c r="L21" s="30"/>
      <c r="M21" s="30"/>
      <c r="N21" s="30"/>
      <c r="O21" s="30"/>
      <c r="P21" s="30"/>
      <c r="Q21" s="30"/>
      <c r="R21" s="30"/>
      <c r="S21" s="30"/>
      <c r="T21" s="30"/>
      <c r="U21" s="30"/>
      <c r="V21" s="30"/>
    </row>
    <row r="22" spans="3:22" x14ac:dyDescent="0.2">
      <c r="C22" s="30"/>
      <c r="D22" s="30"/>
      <c r="E22" s="30"/>
      <c r="F22" s="30"/>
      <c r="G22" s="30"/>
      <c r="H22" s="30"/>
      <c r="I22" s="30"/>
      <c r="J22" s="30"/>
      <c r="K22" s="30"/>
      <c r="L22" s="30"/>
      <c r="M22" s="30"/>
      <c r="N22" s="30"/>
      <c r="O22" s="30"/>
      <c r="P22" s="30"/>
      <c r="Q22" s="30"/>
      <c r="R22" s="30"/>
      <c r="S22" s="30"/>
      <c r="T22" s="30"/>
      <c r="U22" s="30"/>
      <c r="V22" s="30"/>
    </row>
    <row r="23" spans="3:22" x14ac:dyDescent="0.2">
      <c r="C23" s="30"/>
      <c r="D23" s="30"/>
      <c r="E23" s="30"/>
      <c r="F23" s="30"/>
      <c r="G23" s="30"/>
      <c r="H23" s="30"/>
      <c r="I23" s="30"/>
      <c r="J23" s="30"/>
      <c r="K23" s="30"/>
      <c r="L23" s="30"/>
      <c r="M23" s="30"/>
      <c r="N23" s="30"/>
      <c r="O23" s="30"/>
      <c r="P23" s="30"/>
      <c r="Q23" s="30"/>
      <c r="R23" s="30"/>
      <c r="S23" s="30"/>
      <c r="T23" s="30"/>
      <c r="U23" s="30"/>
      <c r="V23" s="30"/>
    </row>
    <row r="24" spans="3:22" x14ac:dyDescent="0.2">
      <c r="C24" s="30"/>
      <c r="D24" s="30"/>
      <c r="E24" s="30"/>
      <c r="F24" s="30"/>
      <c r="G24" s="30"/>
      <c r="H24" s="30"/>
      <c r="I24" s="30"/>
      <c r="J24" s="30"/>
      <c r="K24" s="30"/>
      <c r="L24" s="30"/>
      <c r="M24" s="30"/>
      <c r="N24" s="30"/>
      <c r="O24" s="30"/>
      <c r="P24" s="30"/>
      <c r="Q24" s="30"/>
      <c r="R24" s="30"/>
      <c r="S24" s="30"/>
      <c r="T24" s="30"/>
      <c r="U24" s="30"/>
      <c r="V24" s="30"/>
    </row>
    <row r="25" spans="3:22" x14ac:dyDescent="0.2">
      <c r="C25" s="30"/>
      <c r="D25" s="30"/>
      <c r="E25" s="30"/>
      <c r="F25" s="30"/>
      <c r="G25" s="30"/>
      <c r="H25" s="30"/>
      <c r="I25" s="30"/>
      <c r="J25" s="30"/>
      <c r="K25" s="30"/>
      <c r="L25" s="30"/>
      <c r="M25" s="30"/>
      <c r="N25" s="30"/>
      <c r="O25" s="30"/>
      <c r="P25" s="30"/>
      <c r="Q25" s="30"/>
      <c r="R25" s="30"/>
      <c r="S25" s="30"/>
      <c r="T25" s="30"/>
      <c r="U25" s="30"/>
      <c r="V25" s="30"/>
    </row>
    <row r="26" spans="3:22" x14ac:dyDescent="0.2">
      <c r="C26" s="30"/>
      <c r="D26" s="30"/>
      <c r="E26" s="30"/>
      <c r="F26" s="30"/>
      <c r="G26" s="30"/>
      <c r="H26" s="30"/>
      <c r="I26" s="30"/>
      <c r="J26" s="30"/>
      <c r="K26" s="30"/>
      <c r="L26" s="30"/>
      <c r="M26" s="30"/>
      <c r="N26" s="30"/>
      <c r="O26" s="30"/>
      <c r="P26" s="30"/>
      <c r="Q26" s="30"/>
      <c r="R26" s="30"/>
      <c r="S26" s="30"/>
      <c r="T26" s="30"/>
      <c r="U26" s="30"/>
      <c r="V26" s="30"/>
    </row>
    <row r="27" spans="3:22" x14ac:dyDescent="0.2">
      <c r="C27" s="30"/>
      <c r="D27" s="30"/>
      <c r="E27" s="30"/>
      <c r="F27" s="30"/>
      <c r="G27" s="30"/>
      <c r="H27" s="30"/>
      <c r="I27" s="30"/>
      <c r="J27" s="30"/>
      <c r="K27" s="30"/>
      <c r="L27" s="30"/>
      <c r="M27" s="30"/>
      <c r="N27" s="30"/>
      <c r="O27" s="30"/>
      <c r="P27" s="30"/>
      <c r="Q27" s="30"/>
      <c r="R27" s="30"/>
      <c r="S27" s="30"/>
      <c r="T27" s="30"/>
      <c r="U27" s="30"/>
      <c r="V27" s="30"/>
    </row>
    <row r="28" spans="3:22" x14ac:dyDescent="0.2">
      <c r="C28" s="30"/>
      <c r="D28" s="30"/>
      <c r="E28" s="30"/>
      <c r="F28" s="30"/>
      <c r="G28" s="30"/>
      <c r="H28" s="30"/>
      <c r="I28" s="30"/>
      <c r="J28" s="30"/>
      <c r="K28" s="30"/>
      <c r="L28" s="30"/>
      <c r="M28" s="30"/>
      <c r="N28" s="30"/>
      <c r="O28" s="30"/>
      <c r="P28" s="30"/>
      <c r="Q28" s="30"/>
      <c r="R28" s="30"/>
      <c r="S28" s="30"/>
      <c r="T28" s="30"/>
      <c r="U28" s="30"/>
      <c r="V28" s="30"/>
    </row>
  </sheetData>
  <mergeCells count="14">
    <mergeCell ref="B15:P15"/>
    <mergeCell ref="B14:P14"/>
    <mergeCell ref="C5:J5"/>
    <mergeCell ref="I6:J6"/>
    <mergeCell ref="B5:B7"/>
    <mergeCell ref="C6:D6"/>
    <mergeCell ref="E6:F6"/>
    <mergeCell ref="M6:N6"/>
    <mergeCell ref="B1:H1"/>
    <mergeCell ref="B3:H3"/>
    <mergeCell ref="G6:H6"/>
    <mergeCell ref="O6:P6"/>
    <mergeCell ref="K6:L6"/>
    <mergeCell ref="K5:P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N57"/>
  <sheetViews>
    <sheetView showGridLines="0" showRowColHeaders="0" showZeros="0" zoomScaleNormal="100" workbookViewId="0"/>
  </sheetViews>
  <sheetFormatPr defaultColWidth="9.140625" defaultRowHeight="12.75" x14ac:dyDescent="0.2"/>
  <cols>
    <col min="1" max="1" customWidth="true" style="42" width="5.7109375" collapsed="false"/>
    <col min="2" max="2" customWidth="true" style="42" width="31.0" collapsed="false"/>
    <col min="3" max="4" customWidth="true" style="42" width="11.28515625" collapsed="false"/>
    <col min="5" max="6" customWidth="true" style="42" width="6.42578125" collapsed="false"/>
    <col min="7" max="8" customWidth="true" style="42" width="14.42578125" collapsed="false"/>
    <col min="9" max="9" customWidth="true" style="42" width="13.0" collapsed="false"/>
    <col min="10" max="11" customWidth="true" style="42" width="7.85546875" collapsed="false"/>
    <col min="12" max="16384" style="42" width="9.140625" collapsed="false"/>
  </cols>
  <sheetData>
    <row r="1" spans="2:12" s="594" customFormat="1" ht="14.25" x14ac:dyDescent="0.2">
      <c r="B1" s="768" t="s">
        <v>184</v>
      </c>
      <c r="C1" s="768"/>
      <c r="D1" s="768"/>
      <c r="E1" s="768"/>
      <c r="F1" s="768"/>
      <c r="G1" s="768"/>
      <c r="H1" s="768"/>
      <c r="I1" s="768"/>
      <c r="J1" s="768"/>
      <c r="K1" s="768"/>
    </row>
    <row r="2" spans="2:12" ht="11.25" customHeight="1" x14ac:dyDescent="0.2">
      <c r="B2" s="900"/>
      <c r="C2" s="901"/>
      <c r="D2" s="902"/>
      <c r="E2" s="902"/>
      <c r="F2" s="902"/>
      <c r="G2" s="8"/>
      <c r="H2" s="8"/>
      <c r="I2" s="8"/>
    </row>
    <row r="3" spans="2:12" s="716" customFormat="1" ht="30" customHeight="1" x14ac:dyDescent="0.25">
      <c r="B3" s="770" t="s">
        <v>215</v>
      </c>
      <c r="C3" s="770"/>
      <c r="D3" s="770"/>
      <c r="E3" s="770"/>
      <c r="F3" s="770"/>
      <c r="G3" s="770"/>
      <c r="H3" s="770"/>
      <c r="I3" s="770"/>
      <c r="J3" s="770"/>
      <c r="K3" s="770"/>
    </row>
    <row r="4" spans="2:12" ht="5.0999999999999996" customHeight="1" x14ac:dyDescent="0.2">
      <c r="B4" s="43"/>
      <c r="C4" s="44"/>
      <c r="D4" s="19"/>
      <c r="E4" s="19"/>
      <c r="F4" s="19"/>
      <c r="G4" s="19"/>
      <c r="H4" s="19"/>
      <c r="I4" s="19"/>
    </row>
    <row r="5" spans="2:12" s="104" customFormat="1" ht="14.25" x14ac:dyDescent="0.2">
      <c r="B5" s="102" t="s">
        <v>216</v>
      </c>
      <c r="C5" s="102"/>
      <c r="D5" s="102"/>
      <c r="E5" s="102"/>
      <c r="F5" s="102"/>
      <c r="G5" s="102"/>
      <c r="H5" s="102"/>
      <c r="I5" s="102"/>
      <c r="J5" s="103"/>
      <c r="K5" s="103"/>
    </row>
    <row r="10" spans="2:12" x14ac:dyDescent="0.2">
      <c r="L10" s="207"/>
    </row>
    <row r="21" spans="2:14" ht="61.5" customHeight="1" x14ac:dyDescent="0.2"/>
    <row r="28" spans="2:14" x14ac:dyDescent="0.2">
      <c r="B28" s="45"/>
    </row>
    <row r="29" spans="2:14" s="718" customFormat="1" ht="12" x14ac:dyDescent="0.2">
      <c r="B29" s="717"/>
      <c r="C29" s="59" t="s">
        <v>500</v>
      </c>
      <c r="D29" s="59" t="s">
        <v>501</v>
      </c>
      <c r="G29" s="719"/>
      <c r="H29" s="59" t="s">
        <v>500</v>
      </c>
      <c r="I29" s="59" t="s">
        <v>501</v>
      </c>
      <c r="M29" s="67"/>
      <c r="N29" s="67"/>
    </row>
    <row r="30" spans="2:14" s="720" customFormat="1" ht="10.5" x14ac:dyDescent="0.15">
      <c r="B30" s="3" t="s">
        <v>502</v>
      </c>
      <c r="C30" s="60">
        <v>167</v>
      </c>
      <c r="D30" s="60">
        <v>83.33</v>
      </c>
      <c r="E30" s="46"/>
      <c r="F30" s="46"/>
      <c r="G30" s="60" t="s">
        <v>503</v>
      </c>
      <c r="H30" s="60">
        <v>2.25</v>
      </c>
      <c r="I30" s="60">
        <v>2.31</v>
      </c>
      <c r="M30" s="20"/>
      <c r="N30" s="20"/>
    </row>
    <row r="31" spans="2:14" s="46" customFormat="1" ht="10.5" x14ac:dyDescent="0.15">
      <c r="B31" s="3" t="s">
        <v>504</v>
      </c>
      <c r="C31" s="60">
        <v>0</v>
      </c>
      <c r="D31" s="60">
        <v>15.79</v>
      </c>
      <c r="G31" s="60" t="s">
        <v>505</v>
      </c>
      <c r="H31" s="60">
        <v>259.86</v>
      </c>
      <c r="I31" s="60">
        <v>161.69999999999999</v>
      </c>
      <c r="M31" s="20"/>
      <c r="N31" s="20"/>
    </row>
    <row r="32" spans="2:14" s="46" customFormat="1" ht="10.5" x14ac:dyDescent="0.15">
      <c r="B32" s="3" t="s">
        <v>506</v>
      </c>
      <c r="C32" s="60">
        <v>21.79</v>
      </c>
      <c r="D32" s="60">
        <v>27.98</v>
      </c>
      <c r="G32" s="583"/>
      <c r="M32" s="20"/>
      <c r="N32" s="20"/>
    </row>
    <row r="33" spans="2:14" s="721" customFormat="1" ht="10.5" x14ac:dyDescent="0.15">
      <c r="B33" s="3" t="s">
        <v>507</v>
      </c>
      <c r="C33" s="60">
        <v>73.31</v>
      </c>
      <c r="D33" s="60">
        <v>34.56</v>
      </c>
      <c r="E33" s="46"/>
      <c r="F33" s="46" t="s">
        <v>51</v>
      </c>
      <c r="G33" s="583"/>
      <c r="H33" s="46"/>
      <c r="I33" s="46"/>
      <c r="M33" s="20"/>
      <c r="N33" s="20"/>
    </row>
    <row r="34" spans="2:14" s="721" customFormat="1" ht="10.5" x14ac:dyDescent="0.15">
      <c r="B34" s="3" t="s">
        <v>508</v>
      </c>
      <c r="C34" s="60">
        <v>0</v>
      </c>
      <c r="D34" s="60">
        <v>2.35</v>
      </c>
      <c r="E34" s="46"/>
      <c r="F34" s="46"/>
      <c r="G34" s="20"/>
      <c r="H34" s="20"/>
      <c r="I34" s="20"/>
      <c r="J34" s="20"/>
      <c r="K34" s="20"/>
      <c r="M34" s="20"/>
      <c r="N34" s="20"/>
    </row>
    <row r="35" spans="2:14" s="46" customFormat="1" ht="10.5" x14ac:dyDescent="0.15">
      <c r="B35" s="3" t="s">
        <v>411</v>
      </c>
      <c r="C35" s="60">
        <v>262.10000000000002</v>
      </c>
      <c r="D35" s="60">
        <v>164.01</v>
      </c>
      <c r="G35" s="20"/>
      <c r="H35" s="20"/>
      <c r="I35" s="20"/>
      <c r="J35" s="20"/>
      <c r="K35" s="20"/>
    </row>
    <row r="36" spans="2:14" ht="15" x14ac:dyDescent="0.25">
      <c r="G36"/>
      <c r="H36"/>
      <c r="I36"/>
      <c r="J36"/>
      <c r="K36"/>
    </row>
    <row r="37" spans="2:14" s="46" customFormat="1" ht="15" x14ac:dyDescent="0.25">
      <c r="C37" s="42"/>
      <c r="D37" s="42"/>
      <c r="E37" s="42"/>
      <c r="F37" s="42"/>
      <c r="G37"/>
      <c r="H37"/>
      <c r="I37"/>
      <c r="J37"/>
      <c r="K37"/>
    </row>
    <row r="38" spans="2:14" s="46" customFormat="1" ht="15" x14ac:dyDescent="0.25">
      <c r="C38" s="42"/>
      <c r="D38" s="42"/>
      <c r="E38" s="42"/>
      <c r="F38" s="42"/>
      <c r="G38"/>
      <c r="H38"/>
      <c r="I38"/>
      <c r="J38"/>
      <c r="K38"/>
    </row>
    <row r="39" spans="2:14" s="46" customFormat="1" ht="15" x14ac:dyDescent="0.25">
      <c r="C39" s="42"/>
      <c r="D39" s="42"/>
      <c r="E39" s="42"/>
      <c r="F39" s="42"/>
      <c r="G39"/>
      <c r="H39"/>
      <c r="I39"/>
      <c r="J39"/>
      <c r="K39"/>
    </row>
    <row r="40" spans="2:14" x14ac:dyDescent="0.2">
      <c r="F40" s="47"/>
      <c r="G40" s="47"/>
      <c r="H40" s="47"/>
    </row>
    <row r="41" spans="2:14" x14ac:dyDescent="0.2">
      <c r="E41" s="47"/>
      <c r="F41" s="47"/>
      <c r="G41" s="47"/>
      <c r="H41" s="47"/>
      <c r="I41" s="47"/>
    </row>
    <row r="42" spans="2:14" x14ac:dyDescent="0.2">
      <c r="E42" s="47"/>
      <c r="F42" s="47"/>
      <c r="G42" s="47"/>
      <c r="H42" s="47"/>
      <c r="I42" s="47"/>
    </row>
    <row r="43" spans="2:14" x14ac:dyDescent="0.2">
      <c r="E43" s="47"/>
      <c r="F43" s="47"/>
      <c r="G43" s="47"/>
      <c r="H43" s="47"/>
      <c r="I43" s="47"/>
    </row>
    <row r="44" spans="2:14" x14ac:dyDescent="0.2">
      <c r="E44" s="47"/>
      <c r="F44" s="47"/>
      <c r="G44" s="47"/>
      <c r="H44" s="47"/>
      <c r="I44" s="47"/>
    </row>
    <row r="45" spans="2:14" x14ac:dyDescent="0.2">
      <c r="E45" s="47"/>
      <c r="F45" s="47"/>
      <c r="G45" s="47"/>
      <c r="H45" s="47"/>
      <c r="I45" s="47"/>
    </row>
    <row r="46" spans="2:14" x14ac:dyDescent="0.2">
      <c r="E46" s="47"/>
      <c r="F46" s="47"/>
      <c r="G46" s="47"/>
      <c r="H46" s="47"/>
      <c r="I46" s="47"/>
    </row>
    <row r="47" spans="2:14" x14ac:dyDescent="0.2">
      <c r="C47" s="47"/>
      <c r="D47" s="47"/>
      <c r="E47" s="47"/>
      <c r="F47" s="47"/>
      <c r="G47" s="47"/>
      <c r="H47" s="47"/>
      <c r="I47" s="47"/>
      <c r="J47" s="47"/>
      <c r="K47" s="47"/>
    </row>
    <row r="48" spans="2:14" x14ac:dyDescent="0.2">
      <c r="C48" s="47"/>
      <c r="D48" s="47"/>
      <c r="E48" s="47"/>
      <c r="F48" s="47"/>
      <c r="G48" s="47"/>
      <c r="H48" s="47"/>
      <c r="I48" s="47"/>
      <c r="J48" s="47"/>
      <c r="K48" s="47"/>
    </row>
    <row r="49" spans="3:11" x14ac:dyDescent="0.2">
      <c r="C49" s="47"/>
      <c r="D49" s="47"/>
      <c r="E49" s="47"/>
      <c r="F49" s="47"/>
      <c r="G49" s="47"/>
      <c r="H49" s="47"/>
      <c r="I49" s="47"/>
      <c r="J49" s="47"/>
      <c r="K49" s="47"/>
    </row>
    <row r="50" spans="3:11" x14ac:dyDescent="0.2">
      <c r="C50" s="47"/>
      <c r="D50" s="47"/>
      <c r="E50" s="47"/>
      <c r="F50" s="47"/>
      <c r="G50" s="47"/>
      <c r="H50" s="47"/>
      <c r="I50" s="47"/>
      <c r="J50" s="47"/>
      <c r="K50" s="47"/>
    </row>
    <row r="51" spans="3:11" x14ac:dyDescent="0.2">
      <c r="C51" s="47"/>
      <c r="D51" s="47"/>
      <c r="E51" s="47"/>
      <c r="I51" s="47"/>
      <c r="J51" s="47"/>
      <c r="K51" s="47"/>
    </row>
    <row r="52" spans="3:11" x14ac:dyDescent="0.2">
      <c r="C52" s="47"/>
      <c r="D52" s="47"/>
      <c r="J52" s="47"/>
      <c r="K52" s="47"/>
    </row>
    <row r="53" spans="3:11" x14ac:dyDescent="0.2">
      <c r="C53" s="47"/>
      <c r="D53" s="47"/>
      <c r="J53" s="47"/>
      <c r="K53" s="47"/>
    </row>
    <row r="54" spans="3:11" x14ac:dyDescent="0.2">
      <c r="C54" s="47"/>
      <c r="D54" s="47"/>
      <c r="J54" s="47"/>
      <c r="K54" s="47"/>
    </row>
    <row r="55" spans="3:11" x14ac:dyDescent="0.2">
      <c r="C55" s="47"/>
      <c r="D55" s="47"/>
      <c r="J55" s="47"/>
      <c r="K55" s="47"/>
    </row>
    <row r="56" spans="3:11" x14ac:dyDescent="0.2">
      <c r="C56" s="47"/>
      <c r="D56" s="47"/>
      <c r="J56" s="47"/>
      <c r="K56" s="47"/>
    </row>
    <row r="57" spans="3:11" x14ac:dyDescent="0.2">
      <c r="C57" s="47"/>
      <c r="D57" s="47"/>
      <c r="J57" s="47"/>
      <c r="K57" s="47"/>
    </row>
  </sheetData>
  <mergeCells count="3">
    <mergeCell ref="B1:K1"/>
    <mergeCell ref="B2:F2"/>
    <mergeCell ref="B3:K3"/>
  </mergeCells>
  <hyperlinks>
    <hyperlink ref="B1:K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6"/>
  <sheetViews>
    <sheetView showGridLines="0" showRowColHeaders="0" zoomScaleNormal="100" workbookViewId="0"/>
  </sheetViews>
  <sheetFormatPr defaultColWidth="9.140625" defaultRowHeight="11.25" customHeight="1" x14ac:dyDescent="0.15"/>
  <cols>
    <col min="1" max="1" customWidth="true" style="20" width="5.7109375" collapsed="false"/>
    <col min="2" max="2" customWidth="true" style="20" width="42.28515625" collapsed="false"/>
    <col min="3" max="3" customWidth="true" style="20" width="9.140625" collapsed="false"/>
    <col min="4" max="6" style="20" width="9.140625" collapsed="false"/>
    <col min="7" max="7" customWidth="true" style="20" width="9.7109375" collapsed="false"/>
    <col min="8" max="16384" style="20" width="9.140625" collapsed="false"/>
  </cols>
  <sheetData>
    <row r="1" spans="1:10" s="594" customFormat="1" ht="14.25" x14ac:dyDescent="0.2">
      <c r="A1" s="577"/>
      <c r="B1" s="768" t="s">
        <v>184</v>
      </c>
      <c r="C1" s="768"/>
      <c r="D1" s="768"/>
      <c r="E1" s="768"/>
      <c r="F1" s="768"/>
      <c r="G1" s="768"/>
    </row>
    <row r="3" spans="1:10" s="594" customFormat="1" ht="45" customHeight="1" x14ac:dyDescent="0.2">
      <c r="B3" s="877" t="s">
        <v>217</v>
      </c>
      <c r="C3" s="903"/>
      <c r="D3" s="903"/>
      <c r="E3" s="903"/>
      <c r="F3" s="903"/>
      <c r="G3" s="903"/>
    </row>
    <row r="4" spans="1:10" ht="5.0999999999999996" customHeight="1" x14ac:dyDescent="0.2">
      <c r="B4" s="21"/>
      <c r="C4" s="21"/>
      <c r="D4" s="21"/>
      <c r="E4" s="21"/>
      <c r="F4" s="21"/>
      <c r="G4" s="21"/>
    </row>
    <row r="5" spans="1:10" s="106" customFormat="1" ht="14.25" x14ac:dyDescent="0.2">
      <c r="B5" s="904" t="s">
        <v>218</v>
      </c>
      <c r="C5" s="904"/>
      <c r="D5" s="904"/>
      <c r="E5" s="904"/>
      <c r="F5" s="904"/>
      <c r="G5" s="904"/>
    </row>
    <row r="6" spans="1:10" ht="11.25" customHeight="1" x14ac:dyDescent="0.15">
      <c r="B6" s="22"/>
    </row>
    <row r="10" spans="1:10" ht="11.25" customHeight="1" x14ac:dyDescent="0.2">
      <c r="J10" s="8"/>
    </row>
    <row r="19" spans="2:6" ht="11.25" customHeight="1" x14ac:dyDescent="0.15">
      <c r="E19" s="23"/>
    </row>
    <row r="20" spans="2:6" ht="11.25" customHeight="1" x14ac:dyDescent="0.15">
      <c r="E20" s="23"/>
    </row>
    <row r="21" spans="2:6" ht="11.25" customHeight="1" x14ac:dyDescent="0.15">
      <c r="E21" s="23"/>
    </row>
    <row r="22" spans="2:6" ht="11.25" customHeight="1" x14ac:dyDescent="0.15">
      <c r="E22" s="23"/>
    </row>
    <row r="23" spans="2:6" ht="11.25" customHeight="1" x14ac:dyDescent="0.15">
      <c r="E23" s="24"/>
    </row>
    <row r="24" spans="2:6" ht="11.25" customHeight="1" x14ac:dyDescent="0.15">
      <c r="E24" s="24"/>
    </row>
    <row r="25" spans="2:6" ht="11.25" customHeight="1" x14ac:dyDescent="0.15">
      <c r="E25" s="25"/>
    </row>
    <row r="26" spans="2:6" ht="11.25" customHeight="1" x14ac:dyDescent="0.15">
      <c r="E26" s="26"/>
    </row>
    <row r="31" spans="2:6" ht="10.5" x14ac:dyDescent="0.15">
      <c r="B31" s="3" t="s">
        <v>509</v>
      </c>
      <c r="C31" s="722">
        <v>0.39700000000000002</v>
      </c>
      <c r="E31" s="495"/>
      <c r="F31" s="27"/>
    </row>
    <row r="32" spans="2:6" ht="10.5" x14ac:dyDescent="0.15">
      <c r="B32" s="3" t="s">
        <v>510</v>
      </c>
      <c r="C32" s="722">
        <v>0.29399999999999998</v>
      </c>
      <c r="E32" s="495"/>
      <c r="F32" s="27"/>
    </row>
    <row r="33" spans="2:6" ht="10.5" x14ac:dyDescent="0.15">
      <c r="B33" s="3" t="s">
        <v>511</v>
      </c>
      <c r="C33" s="722">
        <v>0.13300000000000001</v>
      </c>
      <c r="E33" s="495"/>
    </row>
    <row r="34" spans="2:6" ht="10.5" x14ac:dyDescent="0.15">
      <c r="B34" s="3" t="s">
        <v>512</v>
      </c>
      <c r="C34" s="722">
        <v>0.10299999999999999</v>
      </c>
      <c r="E34" s="495"/>
      <c r="F34" s="27"/>
    </row>
    <row r="35" spans="2:6" ht="10.5" x14ac:dyDescent="0.15">
      <c r="B35" s="3" t="s">
        <v>513</v>
      </c>
      <c r="C35" s="722">
        <v>7.2999999999999995E-2</v>
      </c>
      <c r="E35" s="495"/>
      <c r="F35" s="27"/>
    </row>
    <row r="36" spans="2:6" ht="11.25" customHeight="1" x14ac:dyDescent="0.15">
      <c r="B36" s="2"/>
    </row>
  </sheetData>
  <mergeCells count="3">
    <mergeCell ref="B1:G1"/>
    <mergeCell ref="B3:G3"/>
    <mergeCell ref="B5:G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J19"/>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2.28515625" collapsed="false"/>
    <col min="3" max="9" customWidth="true" style="8" width="9.5703125" collapsed="false"/>
    <col min="10" max="10" customWidth="true" style="8" width="10.28515625" collapsed="false"/>
    <col min="11" max="16384" style="8" width="9.140625" collapsed="false"/>
  </cols>
  <sheetData>
    <row r="1" spans="2:10" s="594" customFormat="1" x14ac:dyDescent="0.2">
      <c r="B1" s="906" t="s">
        <v>219</v>
      </c>
      <c r="C1" s="906"/>
      <c r="D1" s="906"/>
      <c r="E1" s="906"/>
      <c r="F1" s="906"/>
      <c r="G1" s="906"/>
      <c r="H1" s="906"/>
      <c r="I1" s="906"/>
      <c r="J1" s="906"/>
    </row>
    <row r="3" spans="2:10" s="594" customFormat="1" x14ac:dyDescent="0.2">
      <c r="B3" s="809" t="s">
        <v>98</v>
      </c>
      <c r="C3" s="809"/>
      <c r="D3" s="809"/>
      <c r="E3" s="809"/>
      <c r="F3" s="809"/>
      <c r="G3" s="809"/>
      <c r="H3" s="902"/>
      <c r="I3" s="902"/>
      <c r="J3" s="902"/>
    </row>
    <row r="4" spans="2:10" ht="5.0999999999999996" customHeight="1" x14ac:dyDescent="0.2">
      <c r="B4" s="29"/>
    </row>
    <row r="5" spans="2:10" s="67" customFormat="1" ht="12.75" thickBot="1" x14ac:dyDescent="0.25">
      <c r="B5" s="907"/>
      <c r="C5" s="909">
        <v>2024</v>
      </c>
      <c r="D5" s="910"/>
      <c r="E5" s="910"/>
      <c r="F5" s="911"/>
      <c r="G5" s="917">
        <v>2025</v>
      </c>
      <c r="H5" s="834"/>
      <c r="I5" s="918"/>
      <c r="J5" s="797" t="s">
        <v>280</v>
      </c>
    </row>
    <row r="6" spans="2:10" s="67" customFormat="1" ht="12.75" thickBot="1" x14ac:dyDescent="0.25">
      <c r="B6" s="907"/>
      <c r="C6" s="145" t="s">
        <v>187</v>
      </c>
      <c r="D6" s="145" t="s">
        <v>0</v>
      </c>
      <c r="E6" s="145" t="s">
        <v>188</v>
      </c>
      <c r="F6" s="145" t="s">
        <v>189</v>
      </c>
      <c r="G6" s="145" t="s">
        <v>175</v>
      </c>
      <c r="H6" s="585" t="s">
        <v>172</v>
      </c>
      <c r="I6" s="505" t="s">
        <v>188</v>
      </c>
      <c r="J6" s="915"/>
    </row>
    <row r="7" spans="2:10" s="20" customFormat="1" ht="12.75" thickBot="1" x14ac:dyDescent="0.2">
      <c r="B7" s="908"/>
      <c r="C7" s="912" t="s">
        <v>177</v>
      </c>
      <c r="D7" s="913"/>
      <c r="E7" s="913"/>
      <c r="F7" s="913"/>
      <c r="G7" s="913"/>
      <c r="H7" s="913"/>
      <c r="I7" s="747"/>
      <c r="J7" s="916"/>
    </row>
    <row r="8" spans="2:10" s="20" customFormat="1" ht="13.5" thickTop="1" thickBot="1" x14ac:dyDescent="0.2">
      <c r="B8" s="748" t="s">
        <v>514</v>
      </c>
      <c r="C8" s="749">
        <v>-5855.5099999999993</v>
      </c>
      <c r="D8" s="749">
        <v>-5903.47</v>
      </c>
      <c r="E8" s="749">
        <v>-6377.0199999999995</v>
      </c>
      <c r="F8" s="749">
        <v>-6075.27</v>
      </c>
      <c r="G8" s="749">
        <v>-6595.2800000000007</v>
      </c>
      <c r="H8" s="749">
        <v>-7329.9399999999987</v>
      </c>
      <c r="I8" s="750">
        <v>-7496.26</v>
      </c>
      <c r="J8" s="402">
        <v>0.2339</v>
      </c>
    </row>
    <row r="9" spans="2:10" s="20" customFormat="1" ht="13.5" thickTop="1" thickBot="1" x14ac:dyDescent="0.2">
      <c r="B9" s="751" t="s">
        <v>494</v>
      </c>
      <c r="C9" s="752">
        <v>7727.87</v>
      </c>
      <c r="D9" s="752">
        <v>7562.64</v>
      </c>
      <c r="E9" s="752">
        <v>7894.21</v>
      </c>
      <c r="F9" s="752">
        <v>7859.17</v>
      </c>
      <c r="G9" s="752">
        <v>7786.33</v>
      </c>
      <c r="H9" s="752">
        <v>8213.7000000000007</v>
      </c>
      <c r="I9" s="753">
        <v>8451.7099999999991</v>
      </c>
      <c r="J9" s="403">
        <v>7.5439999999999993E-2</v>
      </c>
    </row>
    <row r="10" spans="2:10" s="20" customFormat="1" ht="13.5" thickTop="1" thickBot="1" x14ac:dyDescent="0.2">
      <c r="B10" s="751" t="s">
        <v>495</v>
      </c>
      <c r="C10" s="752">
        <v>13583.38</v>
      </c>
      <c r="D10" s="752">
        <v>13466.11</v>
      </c>
      <c r="E10" s="752">
        <v>14271.23</v>
      </c>
      <c r="F10" s="752">
        <v>13934.44</v>
      </c>
      <c r="G10" s="752">
        <v>14381.61</v>
      </c>
      <c r="H10" s="752">
        <v>15543.64</v>
      </c>
      <c r="I10" s="753">
        <v>15947.97</v>
      </c>
      <c r="J10" s="403">
        <v>0.14449999999999999</v>
      </c>
    </row>
    <row r="11" spans="2:10" s="20" customFormat="1" ht="13.5" thickTop="1" thickBot="1" x14ac:dyDescent="0.2">
      <c r="B11" s="754" t="s">
        <v>515</v>
      </c>
      <c r="C11" s="755">
        <v>5393.23</v>
      </c>
      <c r="D11" s="755">
        <v>5288.61</v>
      </c>
      <c r="E11" s="755">
        <v>5681.85</v>
      </c>
      <c r="F11" s="755">
        <v>5483.57</v>
      </c>
      <c r="G11" s="755">
        <v>5441.8</v>
      </c>
      <c r="H11" s="755">
        <v>5938.25</v>
      </c>
      <c r="I11" s="756">
        <v>6051.58</v>
      </c>
      <c r="J11" s="404">
        <v>0.1036</v>
      </c>
    </row>
    <row r="12" spans="2:10" s="20" customFormat="1" ht="13.5" thickTop="1" thickBot="1" x14ac:dyDescent="0.2">
      <c r="B12" s="754" t="s">
        <v>516</v>
      </c>
      <c r="C12" s="755">
        <v>5426.83</v>
      </c>
      <c r="D12" s="755">
        <v>5388.85</v>
      </c>
      <c r="E12" s="755">
        <v>5729.32</v>
      </c>
      <c r="F12" s="755">
        <v>5470.76</v>
      </c>
      <c r="G12" s="755">
        <v>5617.27</v>
      </c>
      <c r="H12" s="755">
        <v>6053.22</v>
      </c>
      <c r="I12" s="756">
        <v>6257.31</v>
      </c>
      <c r="J12" s="404">
        <v>0.14380000000000001</v>
      </c>
    </row>
    <row r="13" spans="2:10" s="20" customFormat="1" ht="13.5" thickTop="1" thickBot="1" x14ac:dyDescent="0.2">
      <c r="B13" s="754" t="s">
        <v>517</v>
      </c>
      <c r="C13" s="755">
        <v>5363.52</v>
      </c>
      <c r="D13" s="755">
        <v>5253.28</v>
      </c>
      <c r="E13" s="755">
        <v>5636.97</v>
      </c>
      <c r="F13" s="755">
        <v>5894.7</v>
      </c>
      <c r="G13" s="755">
        <v>5984.93</v>
      </c>
      <c r="H13" s="755">
        <v>6556.7</v>
      </c>
      <c r="I13" s="756">
        <v>6647.79</v>
      </c>
      <c r="J13" s="404">
        <v>0.1278</v>
      </c>
    </row>
    <row r="14" spans="2:10" s="20" customFormat="1" ht="13.5" thickTop="1" thickBot="1" x14ac:dyDescent="0.2">
      <c r="B14" s="757"/>
      <c r="C14" s="914" t="s">
        <v>5</v>
      </c>
      <c r="D14" s="914"/>
      <c r="E14" s="914"/>
      <c r="F14" s="914"/>
      <c r="G14" s="914"/>
      <c r="H14" s="914"/>
      <c r="I14" s="747"/>
      <c r="J14" s="747" t="s">
        <v>176</v>
      </c>
    </row>
    <row r="15" spans="2:10" s="20" customFormat="1" ht="13.5" thickTop="1" thickBot="1" x14ac:dyDescent="0.2">
      <c r="B15" s="748" t="s">
        <v>518</v>
      </c>
      <c r="C15" s="448">
        <v>-34.5</v>
      </c>
      <c r="D15" s="448">
        <v>-34.200000000000003</v>
      </c>
      <c r="E15" s="448">
        <v>-35.5</v>
      </c>
      <c r="F15" s="448">
        <v>-33.4</v>
      </c>
      <c r="G15" s="448">
        <v>-36</v>
      </c>
      <c r="H15" s="448">
        <v>-38.9</v>
      </c>
      <c r="I15" s="448">
        <v>-38.1</v>
      </c>
      <c r="J15" s="508">
        <v>-4.7</v>
      </c>
    </row>
    <row r="16" spans="2:10" s="20" customFormat="1" ht="13.5" thickTop="1" thickBot="1" x14ac:dyDescent="0.2">
      <c r="B16" s="754" t="s">
        <v>519</v>
      </c>
      <c r="C16" s="58">
        <v>56.9</v>
      </c>
      <c r="D16" s="58">
        <v>56.2</v>
      </c>
      <c r="E16" s="58">
        <v>55.3</v>
      </c>
      <c r="F16" s="58">
        <v>56.4</v>
      </c>
      <c r="G16" s="58">
        <v>54.1</v>
      </c>
      <c r="H16" s="58">
        <v>52.8</v>
      </c>
      <c r="I16" s="58">
        <v>53</v>
      </c>
      <c r="J16" s="506">
        <v>-3.4</v>
      </c>
    </row>
    <row r="17" spans="2:10" s="20" customFormat="1" ht="13.5" thickTop="1" thickBot="1" x14ac:dyDescent="0.2">
      <c r="B17" s="754" t="s">
        <v>520</v>
      </c>
      <c r="C17" s="58">
        <v>40</v>
      </c>
      <c r="D17" s="58">
        <v>40</v>
      </c>
      <c r="E17" s="58">
        <v>40.1</v>
      </c>
      <c r="F17" s="58">
        <v>39.299999999999997</v>
      </c>
      <c r="G17" s="58">
        <v>39.1</v>
      </c>
      <c r="H17" s="58">
        <v>38.9</v>
      </c>
      <c r="I17" s="58">
        <v>39.200000000000003</v>
      </c>
      <c r="J17" s="506">
        <v>-0.1</v>
      </c>
    </row>
    <row r="18" spans="2:10" s="20" customFormat="1" ht="24.75" thickTop="1" x14ac:dyDescent="0.15">
      <c r="B18" s="758" t="s">
        <v>521</v>
      </c>
      <c r="C18" s="61">
        <v>39.5</v>
      </c>
      <c r="D18" s="61">
        <v>39</v>
      </c>
      <c r="E18" s="61">
        <v>39.5</v>
      </c>
      <c r="F18" s="61">
        <v>42.3</v>
      </c>
      <c r="G18" s="61">
        <v>41.6</v>
      </c>
      <c r="H18" s="61">
        <v>42.2</v>
      </c>
      <c r="I18" s="61">
        <v>41.7</v>
      </c>
      <c r="J18" s="507">
        <v>-0.6</v>
      </c>
    </row>
    <row r="19" spans="2:10" s="20" customFormat="1" ht="10.5" x14ac:dyDescent="0.15">
      <c r="B19" s="905" t="s">
        <v>355</v>
      </c>
      <c r="C19" s="905"/>
      <c r="D19" s="905"/>
      <c r="E19" s="905"/>
      <c r="F19" s="905"/>
      <c r="G19" s="905"/>
      <c r="H19" s="905"/>
      <c r="I19" s="905"/>
      <c r="J19" s="905"/>
    </row>
  </sheetData>
  <mergeCells count="9">
    <mergeCell ref="B19:J19"/>
    <mergeCell ref="B1:J1"/>
    <mergeCell ref="B5:B7"/>
    <mergeCell ref="C5:F5"/>
    <mergeCell ref="C7:H7"/>
    <mergeCell ref="C14:H14"/>
    <mergeCell ref="B3:J3"/>
    <mergeCell ref="J5:J7"/>
    <mergeCell ref="G5:I5"/>
  </mergeCells>
  <hyperlinks>
    <hyperlink ref="B1:F1" location="Cuprins_ro!B34" display="II. Poziția investițională internațională la 31.03.2023 (date provizorii) " xr:uid="{00000000-0004-0000-1C00-000000000000}"/>
    <hyperlink ref="B1:J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5.140625" collapsed="false"/>
    <col min="3" max="3" customWidth="true" style="8" width="11.5703125" collapsed="false"/>
    <col min="4" max="4" customWidth="true" style="8" width="12.28515625" collapsed="false"/>
    <col min="5" max="5" customWidth="true" style="8" width="11.28515625" collapsed="false"/>
    <col min="6" max="6" customWidth="true" style="8" width="12.5703125" collapsed="false"/>
    <col min="7" max="7" customWidth="true" style="8" width="15.7109375" collapsed="false"/>
    <col min="8" max="8" customWidth="true" style="8" width="13.85546875" collapsed="false"/>
    <col min="9" max="9" customWidth="true" style="8" width="12.0" collapsed="false"/>
    <col min="10" max="16384" style="8" width="9.140625" collapsed="false"/>
  </cols>
  <sheetData>
    <row r="1" spans="2:10" s="594" customFormat="1" x14ac:dyDescent="0.2">
      <c r="B1" s="906" t="s">
        <v>219</v>
      </c>
      <c r="C1" s="906"/>
      <c r="D1" s="906"/>
      <c r="E1" s="906"/>
      <c r="F1" s="906"/>
      <c r="G1" s="906"/>
      <c r="H1" s="906"/>
      <c r="I1" s="906"/>
      <c r="J1" s="181"/>
    </row>
    <row r="3" spans="2:10" s="594" customFormat="1" x14ac:dyDescent="0.2">
      <c r="B3" s="809" t="s">
        <v>99</v>
      </c>
      <c r="C3" s="809"/>
      <c r="D3" s="809"/>
      <c r="E3" s="809"/>
      <c r="F3" s="809"/>
      <c r="G3" s="809"/>
      <c r="H3" s="809"/>
      <c r="I3" s="809"/>
      <c r="J3" s="29"/>
    </row>
    <row r="4" spans="2:10" ht="5.0999999999999996" customHeight="1" x14ac:dyDescent="0.2">
      <c r="B4" s="148"/>
    </row>
    <row r="5" spans="2:10" s="67" customFormat="1" ht="12.75" thickBot="1" x14ac:dyDescent="0.25">
      <c r="B5" s="907"/>
      <c r="C5" s="920" t="s">
        <v>522</v>
      </c>
      <c r="D5" s="922" t="s">
        <v>523</v>
      </c>
      <c r="E5" s="798"/>
      <c r="F5" s="798"/>
      <c r="G5" s="798"/>
      <c r="H5" s="923"/>
      <c r="I5" s="922" t="s">
        <v>524</v>
      </c>
    </row>
    <row r="6" spans="2:10" s="67" customFormat="1" ht="24.75" thickBot="1" x14ac:dyDescent="0.25">
      <c r="B6" s="919"/>
      <c r="C6" s="921"/>
      <c r="D6" s="278" t="s">
        <v>627</v>
      </c>
      <c r="E6" s="278" t="s">
        <v>628</v>
      </c>
      <c r="F6" s="278" t="s">
        <v>629</v>
      </c>
      <c r="G6" s="278" t="s">
        <v>630</v>
      </c>
      <c r="H6" s="278" t="s">
        <v>631</v>
      </c>
      <c r="I6" s="924"/>
    </row>
    <row r="7" spans="2:10" s="67" customFormat="1" ht="13.5" thickTop="1" thickBot="1" x14ac:dyDescent="0.25">
      <c r="B7" s="279" t="s">
        <v>525</v>
      </c>
      <c r="C7" s="479" t="s">
        <v>220</v>
      </c>
      <c r="D7" s="479" t="s">
        <v>221</v>
      </c>
      <c r="E7" s="479" t="s">
        <v>222</v>
      </c>
      <c r="F7" s="479">
        <v>22.35</v>
      </c>
      <c r="G7" s="479">
        <v>-685.1</v>
      </c>
      <c r="H7" s="359" t="s">
        <v>223</v>
      </c>
      <c r="I7" s="479" t="s">
        <v>224</v>
      </c>
      <c r="J7" s="244"/>
    </row>
    <row r="8" spans="2:10" s="67" customFormat="1" ht="13.5" thickTop="1" thickBot="1" x14ac:dyDescent="0.25">
      <c r="B8" s="275" t="s">
        <v>494</v>
      </c>
      <c r="C8" s="480" t="s">
        <v>225</v>
      </c>
      <c r="D8" s="480">
        <v>592.54999999999995</v>
      </c>
      <c r="E8" s="480" t="s">
        <v>226</v>
      </c>
      <c r="F8" s="480">
        <v>9.16</v>
      </c>
      <c r="G8" s="480">
        <v>439.11</v>
      </c>
      <c r="H8" s="462" t="s">
        <v>227</v>
      </c>
      <c r="I8" s="480" t="s">
        <v>228</v>
      </c>
    </row>
    <row r="9" spans="2:10" s="67" customFormat="1" ht="13.5" thickTop="1" thickBot="1" x14ac:dyDescent="0.25">
      <c r="B9" s="274" t="s">
        <v>481</v>
      </c>
      <c r="C9" s="461">
        <v>519.99</v>
      </c>
      <c r="D9" s="461">
        <v>71.900000000000006</v>
      </c>
      <c r="E9" s="461">
        <v>71.44</v>
      </c>
      <c r="F9" s="509"/>
      <c r="G9" s="461">
        <v>0.46</v>
      </c>
      <c r="H9" s="510"/>
      <c r="I9" s="461">
        <v>591.89</v>
      </c>
    </row>
    <row r="10" spans="2:10" s="67" customFormat="1" ht="13.5" thickTop="1" thickBot="1" x14ac:dyDescent="0.25">
      <c r="B10" s="274" t="s">
        <v>489</v>
      </c>
      <c r="C10" s="461">
        <v>99.18</v>
      </c>
      <c r="D10" s="461">
        <v>44.06</v>
      </c>
      <c r="E10" s="461">
        <v>44.04</v>
      </c>
      <c r="F10" s="509"/>
      <c r="G10" s="461">
        <v>0.02</v>
      </c>
      <c r="H10" s="510"/>
      <c r="I10" s="461">
        <v>143.24</v>
      </c>
    </row>
    <row r="11" spans="2:10" s="67" customFormat="1" ht="13.5" thickTop="1" thickBot="1" x14ac:dyDescent="0.25">
      <c r="B11" s="274" t="s">
        <v>526</v>
      </c>
      <c r="C11" s="461" t="s">
        <v>229</v>
      </c>
      <c r="D11" s="461">
        <v>-91.42</v>
      </c>
      <c r="E11" s="461" t="s">
        <v>230</v>
      </c>
      <c r="F11" s="509"/>
      <c r="G11" s="461">
        <v>88.55</v>
      </c>
      <c r="H11" s="57" t="s">
        <v>227</v>
      </c>
      <c r="I11" s="461" t="s">
        <v>231</v>
      </c>
    </row>
    <row r="12" spans="2:10" s="67" customFormat="1" ht="13.5" thickTop="1" thickBot="1" x14ac:dyDescent="0.25">
      <c r="B12" s="274" t="s">
        <v>527</v>
      </c>
      <c r="C12" s="461" t="s">
        <v>232</v>
      </c>
      <c r="D12" s="461">
        <v>568.01</v>
      </c>
      <c r="E12" s="461">
        <v>208.77</v>
      </c>
      <c r="F12" s="461">
        <v>9.16</v>
      </c>
      <c r="G12" s="461">
        <v>350.08</v>
      </c>
      <c r="H12" s="510"/>
      <c r="I12" s="461" t="s">
        <v>233</v>
      </c>
    </row>
    <row r="13" spans="2:10" s="67" customFormat="1" ht="13.5" thickTop="1" thickBot="1" x14ac:dyDescent="0.25">
      <c r="B13" s="280" t="s">
        <v>495</v>
      </c>
      <c r="C13" s="480" t="s">
        <v>234</v>
      </c>
      <c r="D13" s="480" t="s">
        <v>235</v>
      </c>
      <c r="E13" s="480">
        <v>923.01</v>
      </c>
      <c r="F13" s="480">
        <v>-13.19</v>
      </c>
      <c r="G13" s="480" t="s">
        <v>236</v>
      </c>
      <c r="H13" s="462">
        <v>-20.51</v>
      </c>
      <c r="I13" s="480" t="s">
        <v>237</v>
      </c>
    </row>
    <row r="14" spans="2:10" s="67" customFormat="1" ht="13.5" thickTop="1" thickBot="1" x14ac:dyDescent="0.25">
      <c r="B14" s="274" t="s">
        <v>488</v>
      </c>
      <c r="C14" s="461" t="s">
        <v>238</v>
      </c>
      <c r="D14" s="461">
        <v>786.55</v>
      </c>
      <c r="E14" s="461">
        <v>380.16</v>
      </c>
      <c r="F14" s="461">
        <v>-13.23</v>
      </c>
      <c r="G14" s="461">
        <v>457.48</v>
      </c>
      <c r="H14" s="57">
        <v>-37.869999999999997</v>
      </c>
      <c r="I14" s="461" t="s">
        <v>239</v>
      </c>
    </row>
    <row r="15" spans="2:10" s="67" customFormat="1" ht="13.5" thickTop="1" thickBot="1" x14ac:dyDescent="0.25">
      <c r="B15" s="274" t="s">
        <v>489</v>
      </c>
      <c r="C15" s="461">
        <v>17.329999999999998</v>
      </c>
      <c r="D15" s="461">
        <v>-9.17</v>
      </c>
      <c r="E15" s="461">
        <v>-9.4700000000000006</v>
      </c>
      <c r="F15" s="461">
        <v>0.04</v>
      </c>
      <c r="G15" s="461">
        <v>0.27</v>
      </c>
      <c r="H15" s="510"/>
      <c r="I15" s="461">
        <v>8.16</v>
      </c>
    </row>
    <row r="16" spans="2:10" s="67" customFormat="1" ht="12.75" thickTop="1" x14ac:dyDescent="0.2">
      <c r="B16" s="276" t="s">
        <v>526</v>
      </c>
      <c r="C16" s="511" t="s">
        <v>240</v>
      </c>
      <c r="D16" s="511" t="s">
        <v>241</v>
      </c>
      <c r="E16" s="511">
        <v>552.32000000000005</v>
      </c>
      <c r="F16" s="512"/>
      <c r="G16" s="511">
        <v>666.46</v>
      </c>
      <c r="H16" s="414">
        <v>17.36</v>
      </c>
      <c r="I16" s="511" t="s">
        <v>242</v>
      </c>
    </row>
    <row r="17" spans="2:9" s="20" customFormat="1" ht="10.5" x14ac:dyDescent="0.15">
      <c r="B17" s="764" t="s">
        <v>528</v>
      </c>
      <c r="C17" s="764"/>
      <c r="D17" s="764"/>
      <c r="E17" s="764"/>
      <c r="F17" s="764"/>
      <c r="G17" s="764"/>
      <c r="H17" s="764"/>
      <c r="I17" s="764"/>
    </row>
    <row r="18" spans="2:9" s="20" customFormat="1" ht="10.5" x14ac:dyDescent="0.15">
      <c r="B18" s="764" t="s">
        <v>355</v>
      </c>
      <c r="C18" s="764"/>
      <c r="D18" s="764"/>
      <c r="E18" s="764"/>
      <c r="F18" s="764"/>
      <c r="G18" s="764"/>
      <c r="H18" s="764"/>
      <c r="I18" s="764"/>
    </row>
    <row r="19" spans="2:9" s="20" customFormat="1" ht="10.5" x14ac:dyDescent="0.15">
      <c r="B19" s="764" t="s">
        <v>529</v>
      </c>
      <c r="C19" s="764"/>
      <c r="D19" s="764"/>
      <c r="E19" s="764"/>
      <c r="F19" s="764"/>
      <c r="G19" s="764"/>
      <c r="H19" s="764"/>
      <c r="I19" s="764"/>
    </row>
    <row r="20" spans="2:9" ht="20.25" customHeight="1" x14ac:dyDescent="0.2"/>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40"/>
  <sheetViews>
    <sheetView showGridLines="0" showRowColHeaders="0" zoomScaleNormal="100" workbookViewId="0"/>
  </sheetViews>
  <sheetFormatPr defaultColWidth="9.140625" defaultRowHeight="14.25" x14ac:dyDescent="0.2"/>
  <cols>
    <col min="1" max="1" customWidth="true" style="149" width="5.7109375" collapsed="false"/>
    <col min="2" max="2" customWidth="true" style="149" width="29.5703125" collapsed="false"/>
    <col min="3" max="9" customWidth="true" style="149" width="10.140625" collapsed="false"/>
    <col min="10" max="16384" style="149" width="9.140625" collapsed="false"/>
  </cols>
  <sheetData>
    <row r="1" spans="2:9" s="594" customFormat="1" x14ac:dyDescent="0.2">
      <c r="B1" s="768" t="s">
        <v>219</v>
      </c>
      <c r="C1" s="768"/>
      <c r="D1" s="768"/>
      <c r="E1" s="768"/>
      <c r="F1" s="768"/>
      <c r="G1" s="768"/>
      <c r="H1" s="768"/>
      <c r="I1" s="768"/>
    </row>
    <row r="2" spans="2:9" ht="12" customHeight="1" x14ac:dyDescent="0.2"/>
    <row r="3" spans="2:9" s="723" customFormat="1" ht="30" customHeight="1" x14ac:dyDescent="0.25">
      <c r="B3" s="816" t="s">
        <v>372</v>
      </c>
      <c r="C3" s="816"/>
      <c r="D3" s="816"/>
      <c r="E3" s="816"/>
      <c r="F3" s="816"/>
      <c r="G3" s="816"/>
      <c r="H3" s="816"/>
      <c r="I3" s="816"/>
    </row>
    <row r="4" spans="2:9" s="150" customFormat="1" ht="5.0999999999999996" customHeight="1" x14ac:dyDescent="0.25">
      <c r="B4" s="151"/>
      <c r="C4" s="151"/>
      <c r="D4" s="151"/>
      <c r="E4" s="151"/>
      <c r="F4" s="151"/>
      <c r="G4" s="151"/>
      <c r="H4" s="151"/>
      <c r="I4" s="151"/>
    </row>
    <row r="5" spans="2:9" s="150" customFormat="1" ht="30" customHeight="1" x14ac:dyDescent="0.25">
      <c r="B5" s="927" t="s">
        <v>140</v>
      </c>
      <c r="C5" s="927"/>
      <c r="D5" s="927"/>
      <c r="E5" s="927"/>
      <c r="F5" s="927"/>
      <c r="G5" s="927"/>
      <c r="H5" s="927"/>
      <c r="I5" s="927"/>
    </row>
    <row r="6" spans="2:9" x14ac:dyDescent="0.2">
      <c r="B6" s="152"/>
    </row>
    <row r="7" spans="2:9" x14ac:dyDescent="0.2">
      <c r="B7" s="152"/>
    </row>
    <row r="8" spans="2:9" x14ac:dyDescent="0.2">
      <c r="B8" s="152"/>
    </row>
    <row r="9" spans="2:9" x14ac:dyDescent="0.2">
      <c r="B9" s="152"/>
      <c r="C9" s="153"/>
      <c r="D9" s="153"/>
      <c r="E9" s="153"/>
      <c r="F9" s="153"/>
      <c r="G9" s="153"/>
      <c r="H9" s="153"/>
      <c r="I9" s="153"/>
    </row>
    <row r="10" spans="2:9" x14ac:dyDescent="0.2">
      <c r="B10" s="152"/>
    </row>
    <row r="11" spans="2:9" x14ac:dyDescent="0.2">
      <c r="B11" s="152"/>
    </row>
    <row r="12" spans="2:9" x14ac:dyDescent="0.2">
      <c r="B12" s="152"/>
    </row>
    <row r="13" spans="2:9" x14ac:dyDescent="0.2">
      <c r="B13" s="152"/>
    </row>
    <row r="14" spans="2:9" x14ac:dyDescent="0.2">
      <c r="B14" s="152"/>
    </row>
    <row r="15" spans="2:9" x14ac:dyDescent="0.2">
      <c r="B15" s="152"/>
    </row>
    <row r="16" spans="2:9" x14ac:dyDescent="0.2">
      <c r="B16" s="152"/>
    </row>
    <row r="17" spans="2:9" x14ac:dyDescent="0.2">
      <c r="B17" s="152"/>
    </row>
    <row r="18" spans="2:9" x14ac:dyDescent="0.2">
      <c r="B18" s="152"/>
    </row>
    <row r="19" spans="2:9" x14ac:dyDescent="0.2">
      <c r="B19" s="152"/>
    </row>
    <row r="20" spans="2:9" x14ac:dyDescent="0.2">
      <c r="B20" s="152"/>
    </row>
    <row r="21" spans="2:9" x14ac:dyDescent="0.2">
      <c r="B21" s="152"/>
    </row>
    <row r="22" spans="2:9" x14ac:dyDescent="0.2">
      <c r="B22" s="152"/>
    </row>
    <row r="23" spans="2:9" x14ac:dyDescent="0.2">
      <c r="B23" s="152"/>
    </row>
    <row r="24" spans="2:9" x14ac:dyDescent="0.2">
      <c r="B24" s="152"/>
    </row>
    <row r="25" spans="2:9" x14ac:dyDescent="0.2">
      <c r="B25" s="152"/>
    </row>
    <row r="26" spans="2:9" x14ac:dyDescent="0.2">
      <c r="B26" s="152"/>
    </row>
    <row r="27" spans="2:9" x14ac:dyDescent="0.2">
      <c r="B27" s="152"/>
    </row>
    <row r="28" spans="2:9" x14ac:dyDescent="0.2">
      <c r="B28" s="152"/>
    </row>
    <row r="29" spans="2:9" s="724" customFormat="1" ht="10.5" x14ac:dyDescent="0.15">
      <c r="B29" s="764" t="s">
        <v>355</v>
      </c>
      <c r="C29" s="764"/>
      <c r="D29" s="764"/>
      <c r="E29" s="764"/>
      <c r="F29" s="764"/>
      <c r="G29" s="764"/>
      <c r="H29" s="764"/>
      <c r="I29" s="764"/>
    </row>
    <row r="30" spans="2:9" x14ac:dyDescent="0.2">
      <c r="B30" s="223"/>
      <c r="C30" s="223"/>
      <c r="D30" s="223"/>
      <c r="E30" s="223"/>
      <c r="F30" s="223"/>
      <c r="G30" s="223"/>
      <c r="H30" s="223"/>
      <c r="I30" s="223"/>
    </row>
    <row r="31" spans="2:9" ht="15" customHeight="1" x14ac:dyDescent="0.2">
      <c r="B31" s="925"/>
      <c r="C31" s="784">
        <v>2024</v>
      </c>
      <c r="D31" s="785"/>
      <c r="E31" s="785"/>
      <c r="F31" s="928"/>
      <c r="G31" s="784">
        <v>2025</v>
      </c>
      <c r="H31" s="785"/>
      <c r="I31" s="928"/>
    </row>
    <row r="32" spans="2:9" s="724" customFormat="1" ht="10.5" x14ac:dyDescent="0.15">
      <c r="B32" s="926"/>
      <c r="C32" s="434" t="s">
        <v>187</v>
      </c>
      <c r="D32" s="434" t="s">
        <v>0</v>
      </c>
      <c r="E32" s="434" t="s">
        <v>188</v>
      </c>
      <c r="F32" s="435" t="s">
        <v>189</v>
      </c>
      <c r="G32" s="434" t="s">
        <v>175</v>
      </c>
      <c r="H32" s="218" t="s">
        <v>172</v>
      </c>
      <c r="I32" s="218" t="s">
        <v>188</v>
      </c>
    </row>
    <row r="33" spans="2:15" s="724" customFormat="1" ht="10.5" x14ac:dyDescent="0.15">
      <c r="B33" s="154" t="s">
        <v>632</v>
      </c>
      <c r="C33" s="459">
        <v>31.433268485239601</v>
      </c>
      <c r="D33" s="459">
        <v>30.334782311577811</v>
      </c>
      <c r="E33" s="459">
        <v>31.334848741997501</v>
      </c>
      <c r="F33" s="459">
        <v>29.881969237937312</v>
      </c>
      <c r="G33" s="459">
        <v>29.484592053597225</v>
      </c>
      <c r="H33" s="459">
        <v>31.4</v>
      </c>
      <c r="I33" s="459">
        <v>30.5</v>
      </c>
      <c r="J33" s="725"/>
      <c r="K33" s="725"/>
      <c r="L33" s="725"/>
      <c r="M33" s="725"/>
      <c r="N33" s="725"/>
      <c r="O33" s="725"/>
    </row>
    <row r="34" spans="2:15" s="724" customFormat="1" ht="10.5" x14ac:dyDescent="0.15">
      <c r="B34" s="482" t="s">
        <v>581</v>
      </c>
      <c r="C34" s="459">
        <v>-21.530941019638139</v>
      </c>
      <c r="D34" s="459">
        <v>-20.683324704326203</v>
      </c>
      <c r="E34" s="459">
        <v>-21.839969506342179</v>
      </c>
      <c r="F34" s="459">
        <v>-23.252587589023062</v>
      </c>
      <c r="G34" s="459">
        <v>-23.320321098336773</v>
      </c>
      <c r="H34" s="459">
        <v>-25.056631686006192</v>
      </c>
      <c r="I34" s="459">
        <v>-24.3</v>
      </c>
      <c r="J34" s="725"/>
      <c r="K34" s="725"/>
      <c r="L34" s="725"/>
      <c r="M34" s="725"/>
      <c r="N34" s="725"/>
      <c r="O34" s="725"/>
    </row>
    <row r="35" spans="2:15" s="724" customFormat="1" ht="10.5" x14ac:dyDescent="0.15">
      <c r="B35" s="154" t="s">
        <v>618</v>
      </c>
      <c r="C35" s="459">
        <v>-3.8929464744148365</v>
      </c>
      <c r="D35" s="459">
        <v>-3.2091798736806019</v>
      </c>
      <c r="E35" s="459">
        <v>-3.0428552747628812</v>
      </c>
      <c r="F35" s="459">
        <v>-3.0718656904211681</v>
      </c>
      <c r="G35" s="459">
        <v>-2.7991507727869327</v>
      </c>
      <c r="H35" s="459">
        <v>-3</v>
      </c>
      <c r="I35" s="459">
        <v>-2.6</v>
      </c>
      <c r="J35" s="725"/>
      <c r="K35" s="725"/>
      <c r="L35" s="725"/>
      <c r="M35" s="725"/>
      <c r="N35" s="725"/>
      <c r="O35" s="725"/>
    </row>
    <row r="36" spans="2:15" s="724" customFormat="1" ht="10.5" x14ac:dyDescent="0.15">
      <c r="B36" s="154" t="s">
        <v>530</v>
      </c>
      <c r="C36" s="459">
        <v>-40.487526555529911</v>
      </c>
      <c r="D36" s="459">
        <v>-40.630983116102428</v>
      </c>
      <c r="E36" s="459">
        <v>-41.937237597344605</v>
      </c>
      <c r="F36" s="459">
        <v>-36.937551716066842</v>
      </c>
      <c r="G36" s="459">
        <v>-39.4</v>
      </c>
      <c r="H36" s="459">
        <v>-42.2</v>
      </c>
      <c r="I36" s="459">
        <v>-41.7</v>
      </c>
      <c r="J36" s="725"/>
      <c r="K36" s="725"/>
      <c r="L36" s="725"/>
      <c r="M36" s="725"/>
      <c r="N36" s="725"/>
      <c r="O36" s="725"/>
    </row>
    <row r="37" spans="2:15" s="724" customFormat="1" ht="10.5" x14ac:dyDescent="0.15">
      <c r="B37" s="154" t="s">
        <v>531</v>
      </c>
      <c r="C37" s="459">
        <v>-34.478086682902251</v>
      </c>
      <c r="D37" s="459">
        <v>-34.188900407127925</v>
      </c>
      <c r="E37" s="459">
        <v>-35.484947971732232</v>
      </c>
      <c r="F37" s="459">
        <v>-33.380219007379004</v>
      </c>
      <c r="G37" s="459">
        <v>-36</v>
      </c>
      <c r="H37" s="459">
        <v>-38.9</v>
      </c>
      <c r="I37" s="459">
        <v>-38.1</v>
      </c>
      <c r="J37" s="725"/>
      <c r="K37" s="725"/>
      <c r="L37" s="725"/>
      <c r="M37" s="725"/>
      <c r="N37" s="725"/>
      <c r="O37" s="725"/>
    </row>
    <row r="38" spans="2:15" x14ac:dyDescent="0.2">
      <c r="C38" s="155"/>
      <c r="D38" s="155"/>
      <c r="E38" s="155"/>
      <c r="F38" s="155"/>
      <c r="G38" s="155"/>
      <c r="H38" s="155"/>
      <c r="I38" s="155"/>
    </row>
    <row r="40" spans="2:15" x14ac:dyDescent="0.2">
      <c r="C40" s="156"/>
      <c r="D40" s="156"/>
      <c r="E40" s="156"/>
      <c r="F40" s="156"/>
      <c r="G40" s="156"/>
      <c r="H40" s="156"/>
      <c r="I40" s="156"/>
    </row>
  </sheetData>
  <mergeCells count="7">
    <mergeCell ref="B1:I1"/>
    <mergeCell ref="B31:B32"/>
    <mergeCell ref="B3:I3"/>
    <mergeCell ref="B5:I5"/>
    <mergeCell ref="C31:F31"/>
    <mergeCell ref="B29:I29"/>
    <mergeCell ref="G31:I31"/>
  </mergeCells>
  <hyperlinks>
    <hyperlink ref="B1:F1" location="Cuprins_ro!B34" display="II. Poziția investițională internațională la 31.03.2023 (date provizorii) " xr:uid="{00000000-0004-0000-1E00-000000000000}"/>
    <hyperlink ref="B1:I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Z90"/>
  <sheetViews>
    <sheetView showGridLines="0" showRowColHeaders="0" zoomScaleNormal="100" workbookViewId="0"/>
  </sheetViews>
  <sheetFormatPr defaultColWidth="9.140625" defaultRowHeight="10.5" x14ac:dyDescent="0.15"/>
  <cols>
    <col min="1" max="1" customWidth="true" style="20" width="5.7109375" collapsed="false"/>
    <col min="2" max="2" customWidth="true" style="20" width="40.28515625" collapsed="false"/>
    <col min="3" max="3" customWidth="true" style="20" width="13.85546875" collapsed="false"/>
    <col min="4" max="10" customWidth="true" style="20" width="8.5703125" collapsed="false"/>
    <col min="11" max="16384" style="20" width="9.140625" collapsed="false"/>
  </cols>
  <sheetData>
    <row r="1" spans="2:26" s="594" customFormat="1" ht="14.25" x14ac:dyDescent="0.2">
      <c r="B1" s="768" t="s">
        <v>184</v>
      </c>
      <c r="C1" s="769"/>
      <c r="D1" s="769"/>
      <c r="E1" s="769"/>
      <c r="F1" s="769"/>
      <c r="G1" s="769"/>
      <c r="H1" s="769"/>
      <c r="I1" s="769"/>
      <c r="J1" s="769"/>
    </row>
    <row r="2" spans="2:26" s="8" customFormat="1" ht="11.25" customHeight="1" x14ac:dyDescent="0.2">
      <c r="B2" s="240"/>
      <c r="C2" s="240"/>
      <c r="D2" s="240"/>
      <c r="E2" s="240"/>
      <c r="F2" s="240"/>
      <c r="G2" s="240"/>
      <c r="H2" s="240"/>
      <c r="I2" s="240"/>
      <c r="J2" s="240"/>
    </row>
    <row r="3" spans="2:26" s="594" customFormat="1" ht="14.25" x14ac:dyDescent="0.2">
      <c r="B3" s="779" t="s">
        <v>4</v>
      </c>
      <c r="C3" s="779"/>
      <c r="D3" s="779"/>
      <c r="E3" s="779"/>
      <c r="F3" s="779"/>
      <c r="G3" s="779"/>
      <c r="H3" s="779"/>
      <c r="I3" s="779"/>
      <c r="J3" s="779"/>
    </row>
    <row r="4" spans="2:26" ht="5.0999999999999996" customHeight="1" x14ac:dyDescent="0.15">
      <c r="B4" s="28"/>
      <c r="C4" s="28"/>
    </row>
    <row r="5" spans="2:26" s="67" customFormat="1" ht="12" x14ac:dyDescent="0.2">
      <c r="B5" s="772"/>
      <c r="C5" s="777" t="s">
        <v>50</v>
      </c>
      <c r="D5" s="774">
        <v>2024</v>
      </c>
      <c r="E5" s="775"/>
      <c r="F5" s="775"/>
      <c r="G5" s="776"/>
      <c r="H5" s="775">
        <v>2025</v>
      </c>
      <c r="I5" s="775"/>
      <c r="J5" s="775"/>
    </row>
    <row r="6" spans="2:26" s="67" customFormat="1" ht="12.75" thickBot="1" x14ac:dyDescent="0.25">
      <c r="B6" s="773"/>
      <c r="C6" s="778"/>
      <c r="D6" s="266" t="s">
        <v>187</v>
      </c>
      <c r="E6" s="266" t="s">
        <v>0</v>
      </c>
      <c r="F6" s="266" t="s">
        <v>188</v>
      </c>
      <c r="G6" s="484" t="s">
        <v>189</v>
      </c>
      <c r="H6" s="266" t="s">
        <v>175</v>
      </c>
      <c r="I6" s="266" t="s">
        <v>172</v>
      </c>
      <c r="J6" s="266" t="s">
        <v>188</v>
      </c>
    </row>
    <row r="7" spans="2:26" s="67" customFormat="1" ht="13.5" thickTop="1" thickBot="1" x14ac:dyDescent="0.25">
      <c r="B7" s="267" t="s">
        <v>375</v>
      </c>
      <c r="C7" s="268" t="s">
        <v>376</v>
      </c>
      <c r="D7" s="297">
        <v>68171</v>
      </c>
      <c r="E7" s="298">
        <v>75606</v>
      </c>
      <c r="F7" s="298">
        <v>91797</v>
      </c>
      <c r="G7" s="485">
        <v>88243</v>
      </c>
      <c r="H7" s="440">
        <v>72980</v>
      </c>
      <c r="I7" s="440">
        <v>82313</v>
      </c>
      <c r="J7" s="440">
        <v>102055</v>
      </c>
      <c r="P7" s="621"/>
      <c r="Q7" s="621"/>
      <c r="R7" s="621"/>
      <c r="S7" s="621"/>
      <c r="T7" s="621"/>
      <c r="U7" s="621"/>
      <c r="V7" s="621"/>
      <c r="W7" s="621"/>
      <c r="X7" s="621"/>
      <c r="Y7" s="621"/>
      <c r="Z7" s="621"/>
    </row>
    <row r="8" spans="2:26" s="67" customFormat="1" ht="13.5" thickTop="1" thickBot="1" x14ac:dyDescent="0.25">
      <c r="B8" s="269" t="s">
        <v>375</v>
      </c>
      <c r="C8" s="270" t="s">
        <v>177</v>
      </c>
      <c r="D8" s="345">
        <v>3842</v>
      </c>
      <c r="E8" s="271">
        <v>4254</v>
      </c>
      <c r="F8" s="271">
        <v>5214</v>
      </c>
      <c r="G8" s="486">
        <v>4890</v>
      </c>
      <c r="H8" s="440">
        <v>3951</v>
      </c>
      <c r="I8" s="440">
        <v>4765</v>
      </c>
      <c r="J8" s="440">
        <v>6075</v>
      </c>
      <c r="P8" s="621"/>
      <c r="Q8" s="621"/>
      <c r="R8" s="621"/>
      <c r="S8" s="621"/>
      <c r="T8" s="621"/>
      <c r="U8" s="621"/>
      <c r="V8" s="621"/>
      <c r="W8" s="621"/>
      <c r="X8" s="621"/>
      <c r="Y8" s="621"/>
      <c r="Z8" s="621"/>
    </row>
    <row r="9" spans="2:26" s="67" customFormat="1" ht="13.5" thickTop="1" thickBot="1" x14ac:dyDescent="0.25">
      <c r="B9" s="269" t="s">
        <v>377</v>
      </c>
      <c r="C9" s="272" t="s">
        <v>5</v>
      </c>
      <c r="D9" s="365">
        <v>102</v>
      </c>
      <c r="E9" s="58">
        <v>102.5</v>
      </c>
      <c r="F9" s="58">
        <v>98.1</v>
      </c>
      <c r="G9" s="487">
        <v>98.7</v>
      </c>
      <c r="H9" s="441">
        <v>98.8</v>
      </c>
      <c r="I9" s="441">
        <v>101.1</v>
      </c>
      <c r="J9" s="441">
        <v>105.1</v>
      </c>
      <c r="T9" s="621"/>
      <c r="U9" s="621"/>
      <c r="V9" s="621"/>
      <c r="W9" s="621"/>
      <c r="X9" s="621"/>
      <c r="Y9" s="621"/>
      <c r="Z9" s="621"/>
    </row>
    <row r="10" spans="2:26" s="67" customFormat="1" ht="13.5" thickTop="1" thickBot="1" x14ac:dyDescent="0.25">
      <c r="B10" s="269" t="s">
        <v>378</v>
      </c>
      <c r="C10" s="272" t="s">
        <v>5</v>
      </c>
      <c r="D10" s="346">
        <v>96.2</v>
      </c>
      <c r="E10" s="57">
        <v>89.9</v>
      </c>
      <c r="F10" s="57">
        <v>83.3</v>
      </c>
      <c r="G10" s="488">
        <v>83.3</v>
      </c>
      <c r="H10" s="441">
        <v>81.2</v>
      </c>
      <c r="I10" s="441">
        <v>82.9</v>
      </c>
      <c r="J10" s="441">
        <v>113.5</v>
      </c>
      <c r="K10" s="621"/>
      <c r="P10" s="621"/>
      <c r="Q10" s="621"/>
      <c r="R10" s="621"/>
      <c r="T10" s="621"/>
      <c r="U10" s="621"/>
      <c r="V10" s="621"/>
      <c r="W10" s="621"/>
      <c r="X10" s="621"/>
      <c r="Y10" s="621"/>
      <c r="Z10" s="621"/>
    </row>
    <row r="11" spans="2:26" s="67" customFormat="1" ht="13.5" thickTop="1" thickBot="1" x14ac:dyDescent="0.25">
      <c r="B11" s="269" t="s">
        <v>379</v>
      </c>
      <c r="C11" s="272" t="s">
        <v>5</v>
      </c>
      <c r="D11" s="346">
        <v>89.4</v>
      </c>
      <c r="E11" s="57">
        <v>98.5</v>
      </c>
      <c r="F11" s="57">
        <v>103.4</v>
      </c>
      <c r="G11" s="488">
        <v>108.9</v>
      </c>
      <c r="H11" s="441">
        <v>108.5</v>
      </c>
      <c r="I11" s="441">
        <v>110.9</v>
      </c>
      <c r="J11" s="441">
        <v>107.8</v>
      </c>
      <c r="L11" s="622"/>
      <c r="T11" s="621"/>
      <c r="U11" s="621"/>
      <c r="V11" s="621"/>
      <c r="W11" s="621"/>
      <c r="X11" s="621"/>
      <c r="Y11" s="621"/>
      <c r="Z11" s="621"/>
    </row>
    <row r="12" spans="2:26" s="67" customFormat="1" ht="13.5" thickTop="1" thickBot="1" x14ac:dyDescent="0.25">
      <c r="B12" s="269" t="s">
        <v>380</v>
      </c>
      <c r="C12" s="270" t="s">
        <v>5</v>
      </c>
      <c r="D12" s="365">
        <v>104.1</v>
      </c>
      <c r="E12" s="58">
        <v>107.6</v>
      </c>
      <c r="F12" s="58">
        <v>115</v>
      </c>
      <c r="G12" s="487">
        <v>110.7</v>
      </c>
      <c r="H12" s="492">
        <v>116.8</v>
      </c>
      <c r="I12" s="492">
        <v>114.9</v>
      </c>
      <c r="J12" s="492">
        <v>113.6</v>
      </c>
      <c r="T12" s="621"/>
      <c r="U12" s="621"/>
      <c r="V12" s="621"/>
      <c r="W12" s="621"/>
      <c r="X12" s="621"/>
      <c r="Y12" s="621"/>
      <c r="Z12" s="621"/>
    </row>
    <row r="13" spans="2:26" s="67" customFormat="1" ht="13.5" thickTop="1" thickBot="1" x14ac:dyDescent="0.25">
      <c r="B13" s="269" t="s">
        <v>381</v>
      </c>
      <c r="C13" s="270" t="s">
        <v>5</v>
      </c>
      <c r="D13" s="365">
        <v>89.7</v>
      </c>
      <c r="E13" s="58">
        <v>97.2</v>
      </c>
      <c r="F13" s="58">
        <v>97.8</v>
      </c>
      <c r="G13" s="487">
        <v>97.9</v>
      </c>
      <c r="H13" s="492">
        <v>101.3</v>
      </c>
      <c r="I13" s="492">
        <v>103.5</v>
      </c>
      <c r="J13" s="492">
        <v>104.6</v>
      </c>
      <c r="T13" s="621"/>
      <c r="U13" s="621"/>
      <c r="V13" s="621"/>
      <c r="W13" s="621"/>
      <c r="X13" s="621"/>
      <c r="Y13" s="621"/>
      <c r="Z13" s="621"/>
    </row>
    <row r="14" spans="2:26" s="67" customFormat="1" ht="13.5" thickTop="1" thickBot="1" x14ac:dyDescent="0.25">
      <c r="B14" s="269" t="s">
        <v>382</v>
      </c>
      <c r="C14" s="270" t="s">
        <v>5</v>
      </c>
      <c r="D14" s="365">
        <v>99.7</v>
      </c>
      <c r="E14" s="58">
        <v>101.3</v>
      </c>
      <c r="F14" s="58">
        <v>105.7</v>
      </c>
      <c r="G14" s="487">
        <v>111.2</v>
      </c>
      <c r="H14" s="492">
        <v>107.1</v>
      </c>
      <c r="I14" s="492">
        <v>107.1</v>
      </c>
      <c r="J14" s="492">
        <v>103.1</v>
      </c>
      <c r="T14" s="621"/>
      <c r="U14" s="621"/>
      <c r="V14" s="621"/>
      <c r="W14" s="621"/>
      <c r="X14" s="621"/>
      <c r="Y14" s="621"/>
      <c r="Z14" s="621"/>
    </row>
    <row r="15" spans="2:26" s="67" customFormat="1" ht="13.5" thickTop="1" thickBot="1" x14ac:dyDescent="0.25">
      <c r="B15" s="269" t="s">
        <v>383</v>
      </c>
      <c r="C15" s="270" t="s">
        <v>384</v>
      </c>
      <c r="D15" s="366">
        <v>17.741399999999999</v>
      </c>
      <c r="E15" s="367">
        <v>17.772099999999998</v>
      </c>
      <c r="F15" s="367">
        <v>17.6066</v>
      </c>
      <c r="G15" s="489">
        <v>18.046399999999998</v>
      </c>
      <c r="H15" s="493">
        <v>18.472899999999999</v>
      </c>
      <c r="I15" s="493">
        <v>17.275300000000001</v>
      </c>
      <c r="J15" s="493">
        <v>16.798200000000001</v>
      </c>
      <c r="T15" s="621"/>
      <c r="U15" s="621"/>
      <c r="V15" s="621"/>
      <c r="W15" s="621"/>
      <c r="X15" s="621"/>
      <c r="Y15" s="621"/>
      <c r="Z15" s="621"/>
    </row>
    <row r="16" spans="2:26" s="67" customFormat="1" ht="13.5" thickTop="1" thickBot="1" x14ac:dyDescent="0.25">
      <c r="B16" s="269" t="s">
        <v>385</v>
      </c>
      <c r="C16" s="270" t="s">
        <v>5</v>
      </c>
      <c r="D16" s="58">
        <v>-11.5</v>
      </c>
      <c r="E16" s="58">
        <v>-16.7</v>
      </c>
      <c r="F16" s="58">
        <v>-16.899999999999999</v>
      </c>
      <c r="G16" s="497">
        <v>-20</v>
      </c>
      <c r="H16" s="493">
        <v>-25.6</v>
      </c>
      <c r="I16" s="492">
        <v>-20.9</v>
      </c>
      <c r="J16" s="492">
        <v>-14.3</v>
      </c>
      <c r="T16" s="621"/>
      <c r="U16" s="621"/>
      <c r="V16" s="621"/>
      <c r="W16" s="621"/>
      <c r="X16" s="621"/>
      <c r="Y16" s="621"/>
      <c r="Z16" s="621"/>
    </row>
    <row r="17" spans="2:26" s="67" customFormat="1" ht="13.5" thickTop="1" thickBot="1" x14ac:dyDescent="0.25">
      <c r="B17" s="269" t="s">
        <v>386</v>
      </c>
      <c r="C17" s="270" t="s">
        <v>5</v>
      </c>
      <c r="D17" s="58">
        <v>11.3</v>
      </c>
      <c r="E17" s="58">
        <v>11.3</v>
      </c>
      <c r="F17" s="58">
        <v>9.1999999999999993</v>
      </c>
      <c r="G17" s="487">
        <v>9.6</v>
      </c>
      <c r="H17" s="493">
        <v>10.4</v>
      </c>
      <c r="I17" s="492">
        <v>9.9</v>
      </c>
      <c r="J17" s="492">
        <v>7.6</v>
      </c>
      <c r="T17" s="621"/>
      <c r="U17" s="621"/>
      <c r="V17" s="621"/>
      <c r="W17" s="621"/>
      <c r="X17" s="621"/>
      <c r="Y17" s="621"/>
      <c r="Z17" s="621"/>
    </row>
    <row r="18" spans="2:26" s="67" customFormat="1" ht="13.5" thickTop="1" thickBot="1" x14ac:dyDescent="0.25">
      <c r="B18" s="7" t="s">
        <v>387</v>
      </c>
      <c r="C18" s="273" t="s">
        <v>5</v>
      </c>
      <c r="D18" s="61">
        <v>1</v>
      </c>
      <c r="E18" s="61">
        <v>1.9</v>
      </c>
      <c r="F18" s="61">
        <v>3.3</v>
      </c>
      <c r="G18" s="490">
        <v>3.4</v>
      </c>
      <c r="H18" s="493">
        <v>3.1</v>
      </c>
      <c r="I18" s="494">
        <v>2.5</v>
      </c>
      <c r="J18" s="494">
        <v>2.2000000000000002</v>
      </c>
      <c r="T18" s="621"/>
      <c r="U18" s="621"/>
      <c r="V18" s="621"/>
      <c r="W18" s="621"/>
      <c r="X18" s="621"/>
      <c r="Y18" s="621"/>
      <c r="Z18" s="621"/>
    </row>
    <row r="19" spans="2:26" ht="11.25" thickTop="1" x14ac:dyDescent="0.15">
      <c r="B19" s="238" t="s">
        <v>388</v>
      </c>
      <c r="C19" s="45"/>
    </row>
    <row r="20" spans="2:26" ht="11.25" thickBot="1" x14ac:dyDescent="0.2">
      <c r="B20" s="442" t="s">
        <v>355</v>
      </c>
      <c r="D20" s="495"/>
      <c r="E20" s="495"/>
      <c r="F20" s="495"/>
      <c r="G20" s="495"/>
      <c r="H20" s="495"/>
      <c r="I20" s="495"/>
      <c r="J20" s="495"/>
      <c r="K20" s="495"/>
    </row>
    <row r="21" spans="2:26" ht="11.25" thickBot="1" x14ac:dyDescent="0.2">
      <c r="C21" s="491"/>
      <c r="D21" s="495"/>
      <c r="E21" s="495"/>
      <c r="F21" s="495"/>
      <c r="G21" s="495"/>
      <c r="H21" s="495"/>
      <c r="I21" s="495"/>
      <c r="J21" s="495"/>
    </row>
    <row r="22" spans="2:26" ht="11.25" thickBot="1" x14ac:dyDescent="0.2">
      <c r="D22" s="495"/>
      <c r="E22" s="495"/>
      <c r="F22" s="495"/>
      <c r="G22" s="495"/>
      <c r="H22" s="495"/>
      <c r="I22" s="495"/>
      <c r="J22" s="495"/>
      <c r="K22" s="495"/>
    </row>
    <row r="23" spans="2:26" ht="12" thickTop="1" thickBot="1" x14ac:dyDescent="0.2">
      <c r="C23" s="368"/>
      <c r="D23" s="496"/>
      <c r="E23" s="495"/>
      <c r="F23" s="495"/>
      <c r="G23" s="495"/>
      <c r="H23" s="495"/>
      <c r="I23" s="495"/>
      <c r="J23" s="495"/>
      <c r="K23" s="495"/>
    </row>
    <row r="24" spans="2:26" ht="11.25" thickTop="1" x14ac:dyDescent="0.15">
      <c r="D24" s="495"/>
      <c r="E24" s="495"/>
      <c r="F24" s="495"/>
      <c r="G24" s="495"/>
      <c r="H24" s="495"/>
      <c r="I24" s="495"/>
      <c r="J24" s="495"/>
      <c r="K24" s="495"/>
      <c r="L24" s="495"/>
    </row>
    <row r="25" spans="2:26" x14ac:dyDescent="0.15">
      <c r="D25" s="239"/>
      <c r="E25" s="239"/>
      <c r="F25" s="239"/>
      <c r="G25" s="239"/>
      <c r="H25" s="239"/>
      <c r="I25" s="239"/>
      <c r="J25" s="239"/>
    </row>
    <row r="26" spans="2:26" x14ac:dyDescent="0.15">
      <c r="D26" s="495"/>
      <c r="E26" s="495"/>
      <c r="F26" s="495"/>
      <c r="G26" s="495"/>
      <c r="H26" s="495"/>
      <c r="I26" s="495"/>
      <c r="J26" s="495"/>
      <c r="K26" s="495"/>
    </row>
    <row r="28" spans="2:26" x14ac:dyDescent="0.15">
      <c r="D28" s="495"/>
      <c r="E28" s="495"/>
      <c r="F28" s="495"/>
      <c r="G28" s="495"/>
      <c r="H28" s="495"/>
      <c r="I28" s="495"/>
      <c r="J28" s="495"/>
      <c r="K28" s="495"/>
    </row>
    <row r="30" spans="2:26" x14ac:dyDescent="0.15">
      <c r="D30" s="26"/>
      <c r="E30" s="26"/>
      <c r="F30" s="26"/>
      <c r="G30" s="26"/>
      <c r="H30" s="26"/>
      <c r="I30" s="26"/>
      <c r="J30" s="26"/>
      <c r="K30" s="26"/>
    </row>
    <row r="32" spans="2:26" x14ac:dyDescent="0.15">
      <c r="D32" s="495"/>
      <c r="E32" s="495"/>
      <c r="F32" s="495"/>
      <c r="G32" s="495"/>
      <c r="H32" s="495"/>
      <c r="I32" s="495"/>
      <c r="J32" s="495"/>
      <c r="K32" s="495"/>
    </row>
    <row r="33" spans="4:11" x14ac:dyDescent="0.15">
      <c r="D33" s="495"/>
      <c r="E33" s="495"/>
      <c r="F33" s="495"/>
      <c r="G33" s="495"/>
      <c r="H33" s="495"/>
      <c r="I33" s="495"/>
      <c r="J33" s="495"/>
      <c r="K33" s="495"/>
    </row>
    <row r="34" spans="4:11" x14ac:dyDescent="0.15">
      <c r="D34" s="26"/>
      <c r="E34" s="26"/>
      <c r="F34" s="26"/>
      <c r="G34" s="26"/>
      <c r="H34" s="26"/>
      <c r="I34" s="26"/>
      <c r="J34" s="26"/>
      <c r="K34" s="26"/>
    </row>
    <row r="57" spans="4:10" x14ac:dyDescent="0.15">
      <c r="D57" s="239"/>
      <c r="E57" s="239"/>
      <c r="F57" s="239"/>
      <c r="G57" s="239"/>
      <c r="H57" s="239"/>
      <c r="I57" s="239"/>
      <c r="J57" s="239"/>
    </row>
    <row r="58" spans="4:10" x14ac:dyDescent="0.15">
      <c r="D58" s="239"/>
      <c r="E58" s="239"/>
      <c r="F58" s="239"/>
      <c r="G58" s="239"/>
      <c r="H58" s="239"/>
      <c r="I58" s="239"/>
      <c r="J58" s="239"/>
    </row>
    <row r="59" spans="4:10" x14ac:dyDescent="0.15">
      <c r="D59" s="239"/>
      <c r="E59" s="239"/>
      <c r="F59" s="239"/>
      <c r="G59" s="239"/>
      <c r="H59" s="239"/>
      <c r="I59" s="239"/>
      <c r="J59" s="239"/>
    </row>
    <row r="60" spans="4:10" x14ac:dyDescent="0.15">
      <c r="D60" s="239"/>
      <c r="E60" s="239"/>
      <c r="F60" s="239"/>
      <c r="G60" s="239"/>
      <c r="H60" s="239"/>
      <c r="I60" s="239"/>
      <c r="J60" s="239"/>
    </row>
    <row r="61" spans="4:10" x14ac:dyDescent="0.15">
      <c r="D61" s="239"/>
      <c r="E61" s="239"/>
      <c r="F61" s="239"/>
      <c r="G61" s="239"/>
      <c r="H61" s="239"/>
      <c r="I61" s="239"/>
      <c r="J61" s="239"/>
    </row>
    <row r="62" spans="4:10" x14ac:dyDescent="0.15">
      <c r="D62" s="239"/>
      <c r="E62" s="239"/>
      <c r="F62" s="239"/>
      <c r="G62" s="239"/>
      <c r="H62" s="239"/>
      <c r="I62" s="239"/>
      <c r="J62" s="239"/>
    </row>
    <row r="63" spans="4:10" x14ac:dyDescent="0.15">
      <c r="D63" s="239"/>
      <c r="E63" s="239"/>
      <c r="F63" s="239"/>
      <c r="G63" s="239"/>
      <c r="H63" s="239"/>
      <c r="I63" s="239"/>
      <c r="J63" s="239"/>
    </row>
    <row r="64" spans="4:10" x14ac:dyDescent="0.15">
      <c r="D64" s="239"/>
      <c r="E64" s="239"/>
      <c r="F64" s="239"/>
      <c r="G64" s="239"/>
      <c r="H64" s="239"/>
      <c r="I64" s="239"/>
      <c r="J64" s="239"/>
    </row>
    <row r="65" spans="4:10" x14ac:dyDescent="0.15">
      <c r="D65" s="239"/>
      <c r="E65" s="239"/>
      <c r="F65" s="239"/>
      <c r="G65" s="239"/>
      <c r="H65" s="239"/>
      <c r="I65" s="239"/>
      <c r="J65" s="239"/>
    </row>
    <row r="66" spans="4:10" x14ac:dyDescent="0.15">
      <c r="D66" s="239"/>
      <c r="E66" s="239"/>
      <c r="F66" s="239"/>
      <c r="G66" s="239"/>
      <c r="H66" s="239"/>
      <c r="I66" s="239"/>
      <c r="J66" s="239"/>
    </row>
    <row r="67" spans="4:10" x14ac:dyDescent="0.15">
      <c r="D67" s="239"/>
      <c r="E67" s="239"/>
      <c r="F67" s="239"/>
      <c r="G67" s="239"/>
      <c r="H67" s="239"/>
      <c r="I67" s="239"/>
      <c r="J67" s="239"/>
    </row>
    <row r="68" spans="4:10" x14ac:dyDescent="0.15">
      <c r="D68" s="239"/>
      <c r="E68" s="239"/>
      <c r="F68" s="239"/>
      <c r="G68" s="239"/>
      <c r="H68" s="239"/>
      <c r="I68" s="239"/>
      <c r="J68" s="239"/>
    </row>
    <row r="69" spans="4:10" x14ac:dyDescent="0.15">
      <c r="D69" s="239"/>
      <c r="E69" s="239"/>
      <c r="F69" s="239"/>
      <c r="G69" s="239"/>
      <c r="H69" s="239"/>
      <c r="I69" s="239"/>
      <c r="J69" s="239"/>
    </row>
    <row r="70" spans="4:10" x14ac:dyDescent="0.15">
      <c r="D70" s="239"/>
      <c r="E70" s="239"/>
      <c r="F70" s="239"/>
      <c r="G70" s="239"/>
      <c r="H70" s="239"/>
      <c r="I70" s="239"/>
      <c r="J70" s="239"/>
    </row>
    <row r="71" spans="4:10" x14ac:dyDescent="0.15">
      <c r="D71" s="239"/>
      <c r="E71" s="239"/>
      <c r="F71" s="239"/>
      <c r="G71" s="239"/>
      <c r="H71" s="239"/>
      <c r="I71" s="239"/>
      <c r="J71" s="239"/>
    </row>
    <row r="72" spans="4:10" x14ac:dyDescent="0.15">
      <c r="D72" s="239"/>
      <c r="E72" s="239"/>
      <c r="F72" s="239"/>
      <c r="G72" s="239"/>
      <c r="H72" s="239"/>
      <c r="I72" s="239"/>
      <c r="J72" s="239"/>
    </row>
    <row r="73" spans="4:10" x14ac:dyDescent="0.15">
      <c r="D73" s="239"/>
      <c r="E73" s="239"/>
      <c r="F73" s="239"/>
      <c r="G73" s="239"/>
      <c r="H73" s="239"/>
      <c r="I73" s="239"/>
      <c r="J73" s="239"/>
    </row>
    <row r="74" spans="4:10" x14ac:dyDescent="0.15">
      <c r="D74" s="239"/>
      <c r="E74" s="239"/>
      <c r="F74" s="239"/>
      <c r="G74" s="239"/>
      <c r="H74" s="239"/>
      <c r="I74" s="239"/>
      <c r="J74" s="239"/>
    </row>
    <row r="75" spans="4:10" x14ac:dyDescent="0.15">
      <c r="D75" s="239"/>
      <c r="E75" s="239"/>
      <c r="F75" s="239"/>
      <c r="G75" s="239"/>
      <c r="H75" s="239"/>
      <c r="I75" s="239"/>
      <c r="J75" s="239"/>
    </row>
    <row r="76" spans="4:10" x14ac:dyDescent="0.15">
      <c r="D76" s="239"/>
      <c r="E76" s="239"/>
      <c r="F76" s="239"/>
      <c r="G76" s="239"/>
      <c r="H76" s="239"/>
      <c r="I76" s="239"/>
      <c r="J76" s="239"/>
    </row>
    <row r="77" spans="4:10" x14ac:dyDescent="0.15">
      <c r="D77" s="239"/>
      <c r="E77" s="239"/>
      <c r="F77" s="239"/>
      <c r="G77" s="239"/>
      <c r="H77" s="239"/>
      <c r="I77" s="239"/>
      <c r="J77" s="239"/>
    </row>
    <row r="78" spans="4:10" x14ac:dyDescent="0.15">
      <c r="D78" s="239"/>
      <c r="E78" s="239"/>
      <c r="F78" s="239"/>
      <c r="G78" s="239"/>
      <c r="H78" s="239"/>
      <c r="I78" s="239"/>
      <c r="J78" s="239"/>
    </row>
    <row r="79" spans="4:10" x14ac:dyDescent="0.15">
      <c r="D79" s="239"/>
      <c r="E79" s="239"/>
      <c r="F79" s="239"/>
      <c r="G79" s="239"/>
      <c r="H79" s="239"/>
      <c r="I79" s="239"/>
      <c r="J79" s="239"/>
    </row>
    <row r="80" spans="4:10" x14ac:dyDescent="0.15">
      <c r="D80" s="239"/>
      <c r="E80" s="239"/>
      <c r="F80" s="239"/>
      <c r="G80" s="239"/>
      <c r="H80" s="239"/>
      <c r="I80" s="239"/>
      <c r="J80" s="239"/>
    </row>
    <row r="81" spans="4:10" x14ac:dyDescent="0.15">
      <c r="D81" s="239"/>
      <c r="E81" s="239"/>
      <c r="F81" s="239"/>
      <c r="G81" s="239"/>
      <c r="H81" s="239"/>
      <c r="I81" s="239"/>
      <c r="J81" s="239"/>
    </row>
    <row r="82" spans="4:10" x14ac:dyDescent="0.15">
      <c r="D82" s="239"/>
      <c r="E82" s="239"/>
      <c r="F82" s="239"/>
      <c r="G82" s="239"/>
      <c r="H82" s="239"/>
      <c r="I82" s="239"/>
      <c r="J82" s="239"/>
    </row>
    <row r="83" spans="4:10" x14ac:dyDescent="0.15">
      <c r="D83" s="239"/>
      <c r="E83" s="239"/>
      <c r="F83" s="239"/>
      <c r="G83" s="239"/>
      <c r="H83" s="239"/>
      <c r="I83" s="239"/>
      <c r="J83" s="239"/>
    </row>
    <row r="84" spans="4:10" x14ac:dyDescent="0.15">
      <c r="D84" s="239"/>
      <c r="E84" s="239"/>
      <c r="F84" s="239"/>
      <c r="G84" s="239"/>
      <c r="H84" s="239"/>
      <c r="I84" s="239"/>
      <c r="J84" s="239"/>
    </row>
    <row r="85" spans="4:10" x14ac:dyDescent="0.15">
      <c r="D85" s="239"/>
      <c r="E85" s="239"/>
      <c r="F85" s="239"/>
      <c r="G85" s="239"/>
      <c r="H85" s="239"/>
      <c r="I85" s="239"/>
      <c r="J85" s="239"/>
    </row>
    <row r="86" spans="4:10" x14ac:dyDescent="0.15">
      <c r="D86" s="239"/>
      <c r="E86" s="239"/>
      <c r="F86" s="239"/>
      <c r="G86" s="239"/>
      <c r="H86" s="239"/>
      <c r="I86" s="239"/>
      <c r="J86" s="239"/>
    </row>
    <row r="87" spans="4:10" x14ac:dyDescent="0.15">
      <c r="D87" s="239"/>
      <c r="E87" s="239"/>
      <c r="F87" s="239"/>
      <c r="G87" s="239"/>
      <c r="H87" s="239"/>
      <c r="I87" s="239"/>
      <c r="J87" s="239"/>
    </row>
    <row r="88" spans="4:10" x14ac:dyDescent="0.15">
      <c r="D88" s="239"/>
      <c r="E88" s="239"/>
      <c r="F88" s="239"/>
      <c r="G88" s="239"/>
      <c r="H88" s="239"/>
      <c r="I88" s="239"/>
      <c r="J88" s="239"/>
    </row>
    <row r="89" spans="4:10" x14ac:dyDescent="0.15">
      <c r="D89" s="239"/>
      <c r="E89" s="239"/>
      <c r="F89" s="239"/>
      <c r="G89" s="239"/>
      <c r="H89" s="239"/>
      <c r="I89" s="239"/>
      <c r="J89" s="239"/>
    </row>
    <row r="90" spans="4:10" x14ac:dyDescent="0.15">
      <c r="D90" s="239"/>
      <c r="E90" s="239"/>
      <c r="F90" s="239"/>
      <c r="G90" s="239"/>
      <c r="H90" s="239"/>
      <c r="I90" s="239"/>
      <c r="J90" s="239"/>
    </row>
  </sheetData>
  <mergeCells count="6">
    <mergeCell ref="B1:J1"/>
    <mergeCell ref="B5:B6"/>
    <mergeCell ref="D5:G5"/>
    <mergeCell ref="C5:C6"/>
    <mergeCell ref="B3:J3"/>
    <mergeCell ref="H5:J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R46"/>
  <sheetViews>
    <sheetView showGridLines="0" showRowColHeaders="0" zoomScaleNormal="100" workbookViewId="0"/>
  </sheetViews>
  <sheetFormatPr defaultColWidth="9.140625" defaultRowHeight="12.75" x14ac:dyDescent="0.2"/>
  <cols>
    <col min="1" max="1" customWidth="true" style="42" width="5.7109375" collapsed="false"/>
    <col min="2" max="2" customWidth="true" style="157" width="16.28515625" collapsed="false"/>
    <col min="3" max="3" customWidth="true" style="157" width="21.5703125" collapsed="false"/>
    <col min="4" max="10" customWidth="true" style="42" width="8.42578125" collapsed="false"/>
    <col min="11" max="16384" style="42" width="9.140625" collapsed="false"/>
  </cols>
  <sheetData>
    <row r="1" spans="2:10" s="594" customFormat="1" ht="14.25" x14ac:dyDescent="0.2">
      <c r="B1" s="768" t="s">
        <v>219</v>
      </c>
      <c r="C1" s="768"/>
      <c r="D1" s="768"/>
      <c r="E1" s="768"/>
      <c r="F1" s="768"/>
      <c r="G1" s="768"/>
      <c r="H1" s="768"/>
      <c r="I1" s="768"/>
      <c r="J1" s="768"/>
    </row>
    <row r="3" spans="2:10" s="726" customFormat="1" ht="45" customHeight="1" x14ac:dyDescent="0.2">
      <c r="B3" s="931" t="s">
        <v>243</v>
      </c>
      <c r="C3" s="931"/>
      <c r="D3" s="931"/>
      <c r="E3" s="931"/>
      <c r="F3" s="931"/>
      <c r="G3" s="931"/>
      <c r="H3" s="931"/>
      <c r="I3" s="931"/>
      <c r="J3" s="931"/>
    </row>
    <row r="4" spans="2:10" ht="5.0999999999999996" customHeight="1" x14ac:dyDescent="0.2"/>
    <row r="5" spans="2:10" s="727" customFormat="1" ht="30" customHeight="1" x14ac:dyDescent="0.2">
      <c r="B5" s="936" t="s">
        <v>365</v>
      </c>
      <c r="C5" s="936"/>
      <c r="D5" s="936"/>
      <c r="E5" s="936"/>
      <c r="F5" s="936"/>
      <c r="G5" s="936"/>
      <c r="H5" s="936"/>
      <c r="I5" s="936"/>
      <c r="J5" s="936"/>
    </row>
    <row r="33" spans="2:18" x14ac:dyDescent="0.2">
      <c r="B33" s="932"/>
      <c r="C33" s="933"/>
    </row>
    <row r="34" spans="2:18" x14ac:dyDescent="0.2">
      <c r="B34" s="158"/>
      <c r="C34" s="158"/>
    </row>
    <row r="35" spans="2:18" s="20" customFormat="1" ht="10.5" x14ac:dyDescent="0.15">
      <c r="B35" s="764" t="s">
        <v>355</v>
      </c>
      <c r="C35" s="764"/>
      <c r="D35" s="764"/>
      <c r="E35" s="764"/>
      <c r="F35" s="764"/>
      <c r="G35" s="764"/>
      <c r="H35" s="764"/>
      <c r="I35" s="764"/>
      <c r="J35" s="764"/>
    </row>
    <row r="36" spans="2:18" s="8" customFormat="1" ht="11.25" customHeight="1" x14ac:dyDescent="0.2">
      <c r="B36" s="223"/>
      <c r="C36" s="223"/>
      <c r="D36" s="223"/>
      <c r="E36" s="223"/>
      <c r="F36" s="223"/>
      <c r="G36" s="223"/>
      <c r="H36" s="223"/>
      <c r="I36" s="223"/>
      <c r="J36" s="223"/>
    </row>
    <row r="37" spans="2:18" s="46" customFormat="1" ht="10.5" x14ac:dyDescent="0.15">
      <c r="B37" s="929" t="s">
        <v>532</v>
      </c>
      <c r="C37" s="934"/>
      <c r="D37" s="937">
        <v>2024</v>
      </c>
      <c r="E37" s="938"/>
      <c r="F37" s="938"/>
      <c r="G37" s="938"/>
      <c r="H37" s="937">
        <v>2025</v>
      </c>
      <c r="I37" s="939"/>
      <c r="J37" s="940"/>
    </row>
    <row r="38" spans="2:18" s="46" customFormat="1" ht="10.5" x14ac:dyDescent="0.15">
      <c r="B38" s="930"/>
      <c r="C38" s="935"/>
      <c r="D38" s="596" t="s">
        <v>187</v>
      </c>
      <c r="E38" s="597" t="s">
        <v>0</v>
      </c>
      <c r="F38" s="597" t="s">
        <v>188</v>
      </c>
      <c r="G38" s="597" t="s">
        <v>189</v>
      </c>
      <c r="H38" s="597" t="s">
        <v>175</v>
      </c>
      <c r="I38" s="597" t="s">
        <v>172</v>
      </c>
      <c r="J38" s="597" t="s">
        <v>188</v>
      </c>
    </row>
    <row r="39" spans="2:18" s="46" customFormat="1" ht="10.5" x14ac:dyDescent="0.15">
      <c r="B39" s="930"/>
      <c r="C39" s="159" t="s">
        <v>481</v>
      </c>
      <c r="D39" s="408">
        <v>5.59</v>
      </c>
      <c r="E39" s="408">
        <v>6</v>
      </c>
      <c r="F39" s="408">
        <v>6.1</v>
      </c>
      <c r="G39" s="408">
        <v>6.62</v>
      </c>
      <c r="H39" s="408">
        <v>6.9</v>
      </c>
      <c r="I39" s="408">
        <v>6.8</v>
      </c>
      <c r="J39" s="408">
        <v>7</v>
      </c>
      <c r="M39" s="20"/>
      <c r="N39" s="20"/>
      <c r="O39" s="20"/>
      <c r="P39" s="20"/>
      <c r="Q39" s="20"/>
      <c r="R39" s="20"/>
    </row>
    <row r="40" spans="2:18" s="46" customFormat="1" ht="10.5" x14ac:dyDescent="0.15">
      <c r="B40" s="930"/>
      <c r="C40" s="159" t="s">
        <v>533</v>
      </c>
      <c r="D40" s="408">
        <v>0.34</v>
      </c>
      <c r="E40" s="408">
        <v>0.4</v>
      </c>
      <c r="F40" s="408">
        <v>0.3</v>
      </c>
      <c r="G40" s="408">
        <v>1.26</v>
      </c>
      <c r="H40" s="408">
        <v>1.6</v>
      </c>
      <c r="I40" s="408">
        <v>1.5</v>
      </c>
      <c r="J40" s="408">
        <v>1.7</v>
      </c>
      <c r="M40" s="20"/>
      <c r="N40" s="20"/>
      <c r="O40" s="20"/>
      <c r="P40" s="20"/>
      <c r="Q40" s="20"/>
      <c r="R40" s="20"/>
    </row>
    <row r="41" spans="2:18" s="46" customFormat="1" ht="10.5" x14ac:dyDescent="0.15">
      <c r="B41" s="930"/>
      <c r="C41" s="159" t="s">
        <v>526</v>
      </c>
      <c r="D41" s="408">
        <v>24.28</v>
      </c>
      <c r="E41" s="408">
        <v>23.69</v>
      </c>
      <c r="F41" s="408">
        <v>21.6</v>
      </c>
      <c r="G41" s="408">
        <v>22.25</v>
      </c>
      <c r="H41" s="408">
        <v>21.6</v>
      </c>
      <c r="I41" s="408">
        <v>19.3</v>
      </c>
      <c r="J41" s="408">
        <v>19.7</v>
      </c>
      <c r="M41" s="20"/>
      <c r="N41" s="20"/>
      <c r="O41" s="20"/>
      <c r="P41" s="20"/>
      <c r="Q41" s="20"/>
      <c r="R41" s="20"/>
    </row>
    <row r="42" spans="2:18" s="46" customFormat="1" ht="10.5" x14ac:dyDescent="0.15">
      <c r="B42" s="930"/>
      <c r="C42" s="159" t="s">
        <v>415</v>
      </c>
      <c r="D42" s="408">
        <v>69.790000000000006</v>
      </c>
      <c r="E42" s="408">
        <v>69.900000000000006</v>
      </c>
      <c r="F42" s="408">
        <v>72</v>
      </c>
      <c r="G42" s="408">
        <v>69.77</v>
      </c>
      <c r="H42" s="408">
        <v>69.900000000000006</v>
      </c>
      <c r="I42" s="408">
        <v>72.3</v>
      </c>
      <c r="J42" s="408">
        <v>71.599999999999994</v>
      </c>
      <c r="M42" s="20"/>
      <c r="N42" s="20"/>
      <c r="O42" s="20"/>
      <c r="P42" s="20"/>
      <c r="Q42" s="20"/>
      <c r="R42" s="20"/>
    </row>
    <row r="43" spans="2:18" s="46" customFormat="1" ht="10.5" x14ac:dyDescent="0.15">
      <c r="B43" s="929" t="s">
        <v>495</v>
      </c>
      <c r="C43" s="159" t="s">
        <v>526</v>
      </c>
      <c r="D43" s="408">
        <v>-59.9</v>
      </c>
      <c r="E43" s="408">
        <v>-59.79</v>
      </c>
      <c r="F43" s="408">
        <v>-59.7</v>
      </c>
      <c r="G43" s="408">
        <v>-60.6</v>
      </c>
      <c r="H43" s="408">
        <v>-60.9</v>
      </c>
      <c r="I43" s="408">
        <v>-61</v>
      </c>
      <c r="J43" s="408">
        <v>-60.7</v>
      </c>
      <c r="M43" s="20"/>
      <c r="N43" s="20"/>
      <c r="O43" s="20"/>
      <c r="P43" s="20"/>
      <c r="Q43" s="20"/>
      <c r="R43" s="20"/>
    </row>
    <row r="44" spans="2:18" s="46" customFormat="1" ht="10.5" x14ac:dyDescent="0.15">
      <c r="B44" s="930"/>
      <c r="C44" s="159" t="s">
        <v>481</v>
      </c>
      <c r="D44" s="408">
        <v>-40</v>
      </c>
      <c r="E44" s="408">
        <v>-40</v>
      </c>
      <c r="F44" s="408">
        <v>-40.1</v>
      </c>
      <c r="G44" s="408">
        <v>-39.299999999999997</v>
      </c>
      <c r="H44" s="408">
        <v>-39.1</v>
      </c>
      <c r="I44" s="408">
        <v>-38.9</v>
      </c>
      <c r="J44" s="408">
        <v>-39.200000000000003</v>
      </c>
      <c r="M44" s="20"/>
      <c r="N44" s="20"/>
      <c r="O44" s="20"/>
      <c r="P44" s="20"/>
      <c r="Q44" s="20"/>
      <c r="R44" s="20"/>
    </row>
    <row r="45" spans="2:18" s="46" customFormat="1" ht="10.5" x14ac:dyDescent="0.15">
      <c r="B45" s="930"/>
      <c r="C45" s="159" t="s">
        <v>489</v>
      </c>
      <c r="D45" s="408">
        <v>-0.2</v>
      </c>
      <c r="E45" s="408">
        <v>-0.2</v>
      </c>
      <c r="F45" s="408">
        <v>-0.2</v>
      </c>
      <c r="G45" s="408">
        <v>-0.1</v>
      </c>
      <c r="H45" s="408">
        <v>0</v>
      </c>
      <c r="I45" s="408">
        <v>0</v>
      </c>
      <c r="J45" s="408">
        <v>-0.1</v>
      </c>
      <c r="M45" s="20"/>
      <c r="N45" s="20"/>
      <c r="O45" s="20"/>
      <c r="P45" s="20"/>
      <c r="Q45" s="20"/>
      <c r="R45" s="20"/>
    </row>
    <row r="46" spans="2:18" x14ac:dyDescent="0.2">
      <c r="B46" s="158"/>
      <c r="C46" s="158"/>
    </row>
  </sheetData>
  <mergeCells count="10">
    <mergeCell ref="B1:J1"/>
    <mergeCell ref="B43:B45"/>
    <mergeCell ref="B3:J3"/>
    <mergeCell ref="B33:C33"/>
    <mergeCell ref="B37:B42"/>
    <mergeCell ref="C37:C38"/>
    <mergeCell ref="B5:J5"/>
    <mergeCell ref="B35:J35"/>
    <mergeCell ref="D37:G37"/>
    <mergeCell ref="H37:J37"/>
  </mergeCells>
  <hyperlinks>
    <hyperlink ref="B1:F1" location="Cuprins_ro!B34" display="II. Poziția investițională internațională la 31.03.2023 (date provizorii) " xr:uid="{00000000-0004-0000-1F00-000000000000}"/>
    <hyperlink ref="B1:J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45"/>
  <sheetViews>
    <sheetView showGridLines="0" showRowColHeaders="0" zoomScaleNormal="100" workbookViewId="0"/>
  </sheetViews>
  <sheetFormatPr defaultRowHeight="11.25" customHeight="1" x14ac:dyDescent="0.2"/>
  <cols>
    <col min="1" max="1" customWidth="true" style="161" width="5.7109375" collapsed="false"/>
    <col min="2" max="2" customWidth="true" style="161" width="37.7109375" collapsed="false"/>
    <col min="3" max="9" customWidth="true" style="161" width="8.28515625" collapsed="false"/>
    <col min="10" max="248" style="161" width="9.140625" collapsed="false"/>
    <col min="249" max="249" customWidth="true" style="161" width="30.140625" collapsed="false"/>
    <col min="250" max="504" style="161" width="9.140625" collapsed="false"/>
    <col min="505" max="505" customWidth="true" style="161" width="30.140625" collapsed="false"/>
    <col min="506" max="760" style="161" width="9.140625" collapsed="false"/>
    <col min="761" max="761" customWidth="true" style="161" width="30.140625" collapsed="false"/>
    <col min="762" max="1016" style="161" width="9.140625" collapsed="false"/>
    <col min="1017" max="1017" customWidth="true" style="161" width="30.140625" collapsed="false"/>
    <col min="1018" max="1272" style="161" width="9.140625" collapsed="false"/>
    <col min="1273" max="1273" customWidth="true" style="161" width="30.140625" collapsed="false"/>
    <col min="1274" max="1528" style="161" width="9.140625" collapsed="false"/>
    <col min="1529" max="1529" customWidth="true" style="161" width="30.140625" collapsed="false"/>
    <col min="1530" max="1784" style="161" width="9.140625" collapsed="false"/>
    <col min="1785" max="1785" customWidth="true" style="161" width="30.140625" collapsed="false"/>
    <col min="1786" max="2040" style="161" width="9.140625" collapsed="false"/>
    <col min="2041" max="2041" customWidth="true" style="161" width="30.140625" collapsed="false"/>
    <col min="2042" max="2296" style="161" width="9.140625" collapsed="false"/>
    <col min="2297" max="2297" customWidth="true" style="161" width="30.140625" collapsed="false"/>
    <col min="2298" max="2552" style="161" width="9.140625" collapsed="false"/>
    <col min="2553" max="2553" customWidth="true" style="161" width="30.140625" collapsed="false"/>
    <col min="2554" max="2808" style="161" width="9.140625" collapsed="false"/>
    <col min="2809" max="2809" customWidth="true" style="161" width="30.140625" collapsed="false"/>
    <col min="2810" max="3064" style="161" width="9.140625" collapsed="false"/>
    <col min="3065" max="3065" customWidth="true" style="161" width="30.140625" collapsed="false"/>
    <col min="3066" max="3320" style="161" width="9.140625" collapsed="false"/>
    <col min="3321" max="3321" customWidth="true" style="161" width="30.140625" collapsed="false"/>
    <col min="3322" max="3576" style="161" width="9.140625" collapsed="false"/>
    <col min="3577" max="3577" customWidth="true" style="161" width="30.140625" collapsed="false"/>
    <col min="3578" max="3832" style="161" width="9.140625" collapsed="false"/>
    <col min="3833" max="3833" customWidth="true" style="161" width="30.140625" collapsed="false"/>
    <col min="3834" max="4088" style="161" width="9.140625" collapsed="false"/>
    <col min="4089" max="4089" customWidth="true" style="161" width="30.140625" collapsed="false"/>
    <col min="4090" max="4344" style="161" width="9.140625" collapsed="false"/>
    <col min="4345" max="4345" customWidth="true" style="161" width="30.140625" collapsed="false"/>
    <col min="4346" max="4600" style="161" width="9.140625" collapsed="false"/>
    <col min="4601" max="4601" customWidth="true" style="161" width="30.140625" collapsed="false"/>
    <col min="4602" max="4856" style="161" width="9.140625" collapsed="false"/>
    <col min="4857" max="4857" customWidth="true" style="161" width="30.140625" collapsed="false"/>
    <col min="4858" max="5112" style="161" width="9.140625" collapsed="false"/>
    <col min="5113" max="5113" customWidth="true" style="161" width="30.140625" collapsed="false"/>
    <col min="5114" max="5368" style="161" width="9.140625" collapsed="false"/>
    <col min="5369" max="5369" customWidth="true" style="161" width="30.140625" collapsed="false"/>
    <col min="5370" max="5624" style="161" width="9.140625" collapsed="false"/>
    <col min="5625" max="5625" customWidth="true" style="161" width="30.140625" collapsed="false"/>
    <col min="5626" max="5880" style="161" width="9.140625" collapsed="false"/>
    <col min="5881" max="5881" customWidth="true" style="161" width="30.140625" collapsed="false"/>
    <col min="5882" max="6136" style="161" width="9.140625" collapsed="false"/>
    <col min="6137" max="6137" customWidth="true" style="161" width="30.140625" collapsed="false"/>
    <col min="6138" max="6392" style="161" width="9.140625" collapsed="false"/>
    <col min="6393" max="6393" customWidth="true" style="161" width="30.140625" collapsed="false"/>
    <col min="6394" max="6648" style="161" width="9.140625" collapsed="false"/>
    <col min="6649" max="6649" customWidth="true" style="161" width="30.140625" collapsed="false"/>
    <col min="6650" max="6904" style="161" width="9.140625" collapsed="false"/>
    <col min="6905" max="6905" customWidth="true" style="161" width="30.140625" collapsed="false"/>
    <col min="6906" max="7160" style="161" width="9.140625" collapsed="false"/>
    <col min="7161" max="7161" customWidth="true" style="161" width="30.140625" collapsed="false"/>
    <col min="7162" max="7416" style="161" width="9.140625" collapsed="false"/>
    <col min="7417" max="7417" customWidth="true" style="161" width="30.140625" collapsed="false"/>
    <col min="7418" max="7672" style="161" width="9.140625" collapsed="false"/>
    <col min="7673" max="7673" customWidth="true" style="161" width="30.140625" collapsed="false"/>
    <col min="7674" max="7928" style="161" width="9.140625" collapsed="false"/>
    <col min="7929" max="7929" customWidth="true" style="161" width="30.140625" collapsed="false"/>
    <col min="7930" max="8184" style="161" width="9.140625" collapsed="false"/>
    <col min="8185" max="8185" customWidth="true" style="161" width="30.140625" collapsed="false"/>
    <col min="8186" max="8440" style="161" width="9.140625" collapsed="false"/>
    <col min="8441" max="8441" customWidth="true" style="161" width="30.140625" collapsed="false"/>
    <col min="8442" max="8696" style="161" width="9.140625" collapsed="false"/>
    <col min="8697" max="8697" customWidth="true" style="161" width="30.140625" collapsed="false"/>
    <col min="8698" max="8952" style="161" width="9.140625" collapsed="false"/>
    <col min="8953" max="8953" customWidth="true" style="161" width="30.140625" collapsed="false"/>
    <col min="8954" max="9208" style="161" width="9.140625" collapsed="false"/>
    <col min="9209" max="9209" customWidth="true" style="161" width="30.140625" collapsed="false"/>
    <col min="9210" max="9464" style="161" width="9.140625" collapsed="false"/>
    <col min="9465" max="9465" customWidth="true" style="161" width="30.140625" collapsed="false"/>
    <col min="9466" max="9720" style="161" width="9.140625" collapsed="false"/>
    <col min="9721" max="9721" customWidth="true" style="161" width="30.140625" collapsed="false"/>
    <col min="9722" max="9976" style="161" width="9.140625" collapsed="false"/>
    <col min="9977" max="9977" customWidth="true" style="161" width="30.140625" collapsed="false"/>
    <col min="9978" max="10232" style="161" width="9.140625" collapsed="false"/>
    <col min="10233" max="10233" customWidth="true" style="161" width="30.140625" collapsed="false"/>
    <col min="10234" max="10488" style="161" width="9.140625" collapsed="false"/>
    <col min="10489" max="10489" customWidth="true" style="161" width="30.140625" collapsed="false"/>
    <col min="10490" max="10744" style="161" width="9.140625" collapsed="false"/>
    <col min="10745" max="10745" customWidth="true" style="161" width="30.140625" collapsed="false"/>
    <col min="10746" max="11000" style="161" width="9.140625" collapsed="false"/>
    <col min="11001" max="11001" customWidth="true" style="161" width="30.140625" collapsed="false"/>
    <col min="11002" max="11256" style="161" width="9.140625" collapsed="false"/>
    <col min="11257" max="11257" customWidth="true" style="161" width="30.140625" collapsed="false"/>
    <col min="11258" max="11512" style="161" width="9.140625" collapsed="false"/>
    <col min="11513" max="11513" customWidth="true" style="161" width="30.140625" collapsed="false"/>
    <col min="11514" max="11768" style="161" width="9.140625" collapsed="false"/>
    <col min="11769" max="11769" customWidth="true" style="161" width="30.140625" collapsed="false"/>
    <col min="11770" max="12024" style="161" width="9.140625" collapsed="false"/>
    <col min="12025" max="12025" customWidth="true" style="161" width="30.140625" collapsed="false"/>
    <col min="12026" max="12280" style="161" width="9.140625" collapsed="false"/>
    <col min="12281" max="12281" customWidth="true" style="161" width="30.140625" collapsed="false"/>
    <col min="12282" max="12536" style="161" width="9.140625" collapsed="false"/>
    <col min="12537" max="12537" customWidth="true" style="161" width="30.140625" collapsed="false"/>
    <col min="12538" max="12792" style="161" width="9.140625" collapsed="false"/>
    <col min="12793" max="12793" customWidth="true" style="161" width="30.140625" collapsed="false"/>
    <col min="12794" max="13048" style="161" width="9.140625" collapsed="false"/>
    <col min="13049" max="13049" customWidth="true" style="161" width="30.140625" collapsed="false"/>
    <col min="13050" max="13304" style="161" width="9.140625" collapsed="false"/>
    <col min="13305" max="13305" customWidth="true" style="161" width="30.140625" collapsed="false"/>
    <col min="13306" max="13560" style="161" width="9.140625" collapsed="false"/>
    <col min="13561" max="13561" customWidth="true" style="161" width="30.140625" collapsed="false"/>
    <col min="13562" max="13816" style="161" width="9.140625" collapsed="false"/>
    <col min="13817" max="13817" customWidth="true" style="161" width="30.140625" collapsed="false"/>
    <col min="13818" max="14072" style="161" width="9.140625" collapsed="false"/>
    <col min="14073" max="14073" customWidth="true" style="161" width="30.140625" collapsed="false"/>
    <col min="14074" max="14328" style="161" width="9.140625" collapsed="false"/>
    <col min="14329" max="14329" customWidth="true" style="161" width="30.140625" collapsed="false"/>
    <col min="14330" max="14584" style="161" width="9.140625" collapsed="false"/>
    <col min="14585" max="14585" customWidth="true" style="161" width="30.140625" collapsed="false"/>
    <col min="14586" max="14840" style="161" width="9.140625" collapsed="false"/>
    <col min="14841" max="14841" customWidth="true" style="161" width="30.140625" collapsed="false"/>
    <col min="14842" max="15096" style="161" width="9.140625" collapsed="false"/>
    <col min="15097" max="15097" customWidth="true" style="161" width="30.140625" collapsed="false"/>
    <col min="15098" max="15352" style="161" width="9.140625" collapsed="false"/>
    <col min="15353" max="15353" customWidth="true" style="161" width="30.140625" collapsed="false"/>
    <col min="15354" max="15608" style="161" width="9.140625" collapsed="false"/>
    <col min="15609" max="15609" customWidth="true" style="161" width="30.140625" collapsed="false"/>
    <col min="15610" max="15864" style="161" width="9.140625" collapsed="false"/>
    <col min="15865" max="15865" customWidth="true" style="161" width="30.140625" collapsed="false"/>
    <col min="15866" max="16120" style="161" width="9.140625" collapsed="false"/>
    <col min="16121" max="16121" customWidth="true" style="161" width="30.140625" collapsed="false"/>
    <col min="16122" max="16384" style="161" width="9.140625" collapsed="false"/>
  </cols>
  <sheetData>
    <row r="1" spans="2:11" s="594" customFormat="1" ht="14.25" x14ac:dyDescent="0.2">
      <c r="B1" s="768" t="s">
        <v>219</v>
      </c>
      <c r="C1" s="768"/>
      <c r="D1" s="768"/>
      <c r="E1" s="768"/>
      <c r="F1" s="768"/>
      <c r="G1" s="768"/>
      <c r="H1" s="768"/>
      <c r="I1" s="768"/>
    </row>
    <row r="2" spans="2:11" ht="15" customHeight="1" x14ac:dyDescent="0.2">
      <c r="B2" s="160"/>
    </row>
    <row r="3" spans="2:11" s="728" customFormat="1" ht="30" customHeight="1" x14ac:dyDescent="0.2">
      <c r="B3" s="944" t="s">
        <v>366</v>
      </c>
      <c r="C3" s="944"/>
      <c r="D3" s="944"/>
      <c r="E3" s="944"/>
      <c r="F3" s="944"/>
      <c r="G3" s="944"/>
      <c r="H3" s="944"/>
      <c r="I3" s="944"/>
    </row>
    <row r="4" spans="2:11" ht="5.0999999999999996" customHeight="1" x14ac:dyDescent="0.2">
      <c r="B4" s="160"/>
    </row>
    <row r="5" spans="2:11" s="728" customFormat="1" ht="14.25" x14ac:dyDescent="0.2">
      <c r="B5" s="943" t="s">
        <v>141</v>
      </c>
      <c r="C5" s="943"/>
      <c r="D5" s="943"/>
      <c r="E5" s="943"/>
      <c r="F5" s="943"/>
      <c r="G5" s="943"/>
      <c r="H5" s="943"/>
      <c r="I5" s="943"/>
    </row>
    <row r="6" spans="2:11" ht="11.25" customHeight="1" x14ac:dyDescent="0.2">
      <c r="C6" s="162"/>
      <c r="D6" s="162"/>
      <c r="E6" s="162"/>
      <c r="F6" s="162"/>
      <c r="G6" s="162"/>
      <c r="H6" s="162"/>
      <c r="I6" s="162"/>
      <c r="J6" s="163"/>
      <c r="K6" s="163"/>
    </row>
    <row r="7" spans="2:11" ht="11.25" customHeight="1" x14ac:dyDescent="0.2">
      <c r="C7" s="162"/>
      <c r="D7" s="162"/>
      <c r="E7" s="162"/>
      <c r="F7" s="162"/>
      <c r="G7" s="162"/>
      <c r="H7" s="162"/>
      <c r="I7" s="162"/>
      <c r="J7" s="163"/>
      <c r="K7" s="163"/>
    </row>
    <row r="8" spans="2:11" ht="11.25" customHeight="1" x14ac:dyDescent="0.2">
      <c r="C8" s="162"/>
      <c r="D8" s="162"/>
      <c r="E8" s="162"/>
      <c r="F8" s="162"/>
      <c r="G8" s="162"/>
      <c r="H8" s="162"/>
      <c r="I8" s="162"/>
      <c r="J8" s="163"/>
      <c r="K8" s="163"/>
    </row>
    <row r="9" spans="2:11" ht="11.25" customHeight="1" x14ac:dyDescent="0.2">
      <c r="C9" s="162"/>
      <c r="D9" s="162"/>
      <c r="E9" s="162"/>
      <c r="F9" s="162"/>
      <c r="G9" s="162"/>
      <c r="H9" s="162"/>
      <c r="I9" s="162"/>
      <c r="J9" s="163"/>
      <c r="K9" s="163"/>
    </row>
    <row r="10" spans="2:11" ht="11.25" customHeight="1" x14ac:dyDescent="0.2">
      <c r="C10" s="162"/>
      <c r="D10" s="162"/>
      <c r="E10" s="162"/>
      <c r="F10" s="162"/>
      <c r="G10" s="162"/>
      <c r="H10" s="162"/>
      <c r="I10" s="162"/>
      <c r="J10" s="163"/>
      <c r="K10" s="163"/>
    </row>
    <row r="11" spans="2:11" ht="11.25" customHeight="1" x14ac:dyDescent="0.2">
      <c r="C11" s="162"/>
      <c r="D11" s="162"/>
      <c r="E11" s="162"/>
      <c r="F11" s="162"/>
      <c r="G11" s="162"/>
      <c r="H11" s="162"/>
      <c r="I11" s="162"/>
      <c r="J11" s="163"/>
      <c r="K11" s="163"/>
    </row>
    <row r="12" spans="2:11" ht="11.25" customHeight="1" x14ac:dyDescent="0.2">
      <c r="C12" s="162"/>
      <c r="D12" s="162"/>
      <c r="E12" s="162"/>
      <c r="F12" s="162"/>
      <c r="G12" s="162"/>
      <c r="H12" s="162"/>
      <c r="I12" s="162"/>
      <c r="J12" s="163"/>
      <c r="K12" s="163"/>
    </row>
    <row r="13" spans="2:11" ht="11.25" customHeight="1" x14ac:dyDescent="0.2">
      <c r="C13" s="162"/>
      <c r="D13" s="162"/>
      <c r="E13" s="162"/>
      <c r="F13" s="162"/>
      <c r="G13" s="162"/>
      <c r="H13" s="162"/>
      <c r="I13" s="162"/>
      <c r="J13" s="163"/>
      <c r="K13" s="163"/>
    </row>
    <row r="14" spans="2:11" ht="11.25" customHeight="1" x14ac:dyDescent="0.2">
      <c r="C14" s="162"/>
      <c r="D14" s="162"/>
      <c r="E14" s="162"/>
      <c r="F14" s="162"/>
      <c r="G14" s="162"/>
      <c r="H14" s="162"/>
      <c r="I14" s="162"/>
      <c r="J14" s="163"/>
      <c r="K14" s="163"/>
    </row>
    <row r="15" spans="2:11" ht="11.25" customHeight="1" x14ac:dyDescent="0.2">
      <c r="C15" s="162"/>
      <c r="D15" s="162"/>
      <c r="E15" s="162"/>
      <c r="F15" s="162"/>
      <c r="G15" s="162"/>
      <c r="H15" s="162"/>
      <c r="I15" s="162"/>
      <c r="J15" s="163"/>
      <c r="K15" s="163"/>
    </row>
    <row r="16" spans="2:11" ht="11.25" customHeight="1" x14ac:dyDescent="0.2">
      <c r="C16" s="162"/>
      <c r="D16" s="162"/>
      <c r="E16" s="162"/>
      <c r="F16" s="162"/>
      <c r="G16" s="162"/>
      <c r="H16" s="162"/>
      <c r="I16" s="162"/>
      <c r="J16" s="163"/>
      <c r="K16" s="163"/>
    </row>
    <row r="17" spans="2:11" ht="11.25" customHeight="1" x14ac:dyDescent="0.2">
      <c r="C17" s="162"/>
      <c r="D17" s="162"/>
      <c r="E17" s="162"/>
      <c r="F17" s="162"/>
      <c r="G17" s="162"/>
      <c r="H17" s="162"/>
      <c r="I17" s="162"/>
      <c r="J17" s="164"/>
      <c r="K17" s="163"/>
    </row>
    <row r="18" spans="2:11" ht="11.25" customHeight="1" x14ac:dyDescent="0.2">
      <c r="C18" s="162"/>
      <c r="D18" s="162"/>
      <c r="E18" s="162"/>
      <c r="F18" s="162"/>
      <c r="G18" s="162"/>
      <c r="H18" s="162"/>
      <c r="I18" s="162"/>
      <c r="J18" s="163"/>
      <c r="K18" s="163"/>
    </row>
    <row r="19" spans="2:11" ht="11.25" customHeight="1" x14ac:dyDescent="0.2">
      <c r="C19" s="162"/>
      <c r="D19" s="162"/>
      <c r="E19" s="162"/>
      <c r="F19" s="162"/>
      <c r="G19" s="162"/>
      <c r="H19" s="162"/>
      <c r="I19" s="162"/>
      <c r="J19" s="163"/>
      <c r="K19" s="163"/>
    </row>
    <row r="20" spans="2:11" ht="11.25" customHeight="1" x14ac:dyDescent="0.2">
      <c r="C20" s="162"/>
      <c r="D20" s="162"/>
      <c r="E20" s="162"/>
      <c r="F20" s="162"/>
      <c r="G20" s="162"/>
      <c r="H20" s="162"/>
      <c r="I20" s="162"/>
      <c r="J20" s="163"/>
      <c r="K20" s="163"/>
    </row>
    <row r="21" spans="2:11" ht="11.25" customHeight="1" x14ac:dyDescent="0.2">
      <c r="C21" s="162"/>
      <c r="D21" s="162"/>
      <c r="E21" s="162"/>
      <c r="F21" s="162"/>
      <c r="G21" s="162"/>
      <c r="H21" s="162"/>
      <c r="I21" s="162"/>
      <c r="J21" s="163"/>
      <c r="K21" s="163"/>
    </row>
    <row r="22" spans="2:11" ht="11.25" customHeight="1" x14ac:dyDescent="0.2">
      <c r="C22" s="162"/>
      <c r="D22" s="162"/>
      <c r="E22" s="162"/>
      <c r="F22" s="162"/>
      <c r="G22" s="162"/>
      <c r="H22" s="162"/>
      <c r="I22" s="162"/>
      <c r="J22" s="163"/>
      <c r="K22" s="163"/>
    </row>
    <row r="23" spans="2:11" ht="11.25" customHeight="1" x14ac:dyDescent="0.2">
      <c r="C23" s="162"/>
      <c r="D23" s="162"/>
      <c r="E23" s="162"/>
      <c r="F23" s="162"/>
      <c r="G23" s="162"/>
      <c r="H23" s="162"/>
      <c r="I23" s="162"/>
      <c r="J23" s="163"/>
      <c r="K23" s="163"/>
    </row>
    <row r="24" spans="2:11" ht="11.25" customHeight="1" x14ac:dyDescent="0.2">
      <c r="C24" s="162"/>
      <c r="D24" s="162"/>
      <c r="E24" s="162"/>
      <c r="F24" s="162"/>
      <c r="G24" s="162"/>
      <c r="H24" s="162"/>
      <c r="I24" s="162"/>
      <c r="J24" s="163"/>
      <c r="K24" s="163"/>
    </row>
    <row r="25" spans="2:11" ht="11.25" customHeight="1" x14ac:dyDescent="0.2">
      <c r="C25" s="162"/>
      <c r="D25" s="162"/>
      <c r="E25" s="162"/>
      <c r="F25" s="162"/>
      <c r="G25" s="162"/>
      <c r="H25" s="162"/>
      <c r="I25" s="162"/>
      <c r="J25" s="163"/>
      <c r="K25" s="163"/>
    </row>
    <row r="26" spans="2:11" ht="11.25" customHeight="1" x14ac:dyDescent="0.2">
      <c r="C26" s="162"/>
      <c r="D26" s="162"/>
      <c r="E26" s="162"/>
      <c r="F26" s="162"/>
      <c r="G26" s="162"/>
      <c r="H26" s="162"/>
      <c r="I26" s="162"/>
      <c r="J26" s="163"/>
      <c r="K26" s="163"/>
    </row>
    <row r="27" spans="2:11" ht="11.25" customHeight="1" x14ac:dyDescent="0.2">
      <c r="C27" s="162"/>
      <c r="D27" s="162"/>
      <c r="E27" s="162"/>
      <c r="F27" s="162"/>
      <c r="G27" s="162"/>
      <c r="H27" s="162"/>
      <c r="I27" s="162"/>
      <c r="J27" s="163"/>
      <c r="K27" s="163"/>
    </row>
    <row r="28" spans="2:11" ht="11.25" customHeight="1" x14ac:dyDescent="0.2">
      <c r="C28" s="162"/>
      <c r="D28" s="162"/>
      <c r="E28" s="162"/>
      <c r="F28" s="162"/>
      <c r="G28" s="162"/>
      <c r="H28" s="162"/>
      <c r="I28" s="162"/>
      <c r="J28" s="163"/>
      <c r="K28" s="163"/>
    </row>
    <row r="29" spans="2:11" ht="11.25" customHeight="1" x14ac:dyDescent="0.2">
      <c r="C29" s="162"/>
      <c r="D29" s="162"/>
      <c r="E29" s="162"/>
      <c r="F29" s="162"/>
      <c r="G29" s="162"/>
      <c r="H29" s="162"/>
      <c r="I29" s="162"/>
      <c r="J29" s="163"/>
      <c r="K29" s="163"/>
    </row>
    <row r="30" spans="2:11" ht="11.25" customHeight="1" x14ac:dyDescent="0.2">
      <c r="C30" s="162"/>
      <c r="D30" s="162"/>
      <c r="E30" s="162"/>
      <c r="F30" s="162"/>
      <c r="G30" s="162"/>
      <c r="H30" s="162"/>
      <c r="I30" s="162"/>
      <c r="J30" s="163"/>
      <c r="K30" s="163"/>
    </row>
    <row r="31" spans="2:11" ht="11.25" customHeight="1" x14ac:dyDescent="0.2">
      <c r="C31" s="162"/>
      <c r="D31" s="162"/>
      <c r="E31" s="162"/>
      <c r="F31" s="162"/>
      <c r="G31" s="162"/>
      <c r="H31" s="162"/>
      <c r="I31" s="162"/>
      <c r="J31" s="163"/>
      <c r="K31" s="163"/>
    </row>
    <row r="32" spans="2:11" s="730" customFormat="1" ht="10.5" x14ac:dyDescent="0.15">
      <c r="B32" s="764" t="s">
        <v>534</v>
      </c>
      <c r="C32" s="764"/>
      <c r="D32" s="764"/>
      <c r="E32" s="764"/>
      <c r="F32" s="764"/>
      <c r="G32" s="764"/>
      <c r="H32" s="764"/>
      <c r="I32" s="764"/>
      <c r="J32" s="729"/>
      <c r="K32" s="729"/>
    </row>
    <row r="33" spans="2:18" s="730" customFormat="1" ht="10.5" x14ac:dyDescent="0.15">
      <c r="B33" s="165" t="s">
        <v>47</v>
      </c>
      <c r="C33" s="731"/>
      <c r="D33" s="731"/>
      <c r="E33" s="731"/>
      <c r="F33" s="731"/>
      <c r="G33" s="731"/>
      <c r="H33" s="731"/>
      <c r="I33" s="731"/>
      <c r="J33" s="729"/>
      <c r="K33" s="729"/>
    </row>
    <row r="34" spans="2:18" s="730" customFormat="1" ht="10.5" x14ac:dyDescent="0.15">
      <c r="B34" s="947" t="s">
        <v>535</v>
      </c>
      <c r="C34" s="948"/>
      <c r="D34" s="948"/>
      <c r="E34" s="948"/>
      <c r="F34" s="948"/>
      <c r="G34" s="948"/>
      <c r="H34" s="948"/>
      <c r="I34" s="948"/>
      <c r="J34" s="729"/>
      <c r="K34" s="729"/>
    </row>
    <row r="35" spans="2:18" ht="11.25" customHeight="1" x14ac:dyDescent="0.2">
      <c r="B35" s="223"/>
      <c r="C35" s="223"/>
      <c r="D35" s="223"/>
      <c r="E35" s="223"/>
      <c r="F35" s="223"/>
      <c r="G35" s="223"/>
      <c r="H35" s="223"/>
      <c r="I35" s="223"/>
      <c r="J35" s="223"/>
      <c r="K35" s="163"/>
      <c r="L35" s="163"/>
      <c r="M35" s="163"/>
      <c r="N35" s="163"/>
      <c r="O35" s="163"/>
      <c r="P35" s="163"/>
      <c r="Q35" s="163"/>
      <c r="R35" s="163"/>
    </row>
    <row r="36" spans="2:18" ht="11.25" customHeight="1" x14ac:dyDescent="0.25">
      <c r="B36" s="166"/>
      <c r="C36" s="941" t="s">
        <v>65</v>
      </c>
      <c r="D36" s="942"/>
      <c r="E36" s="942"/>
      <c r="F36" s="942"/>
      <c r="G36" s="945" t="s">
        <v>101</v>
      </c>
      <c r="H36" s="945"/>
      <c r="I36" s="946"/>
      <c r="K36" s="163"/>
      <c r="L36" s="163"/>
      <c r="M36" s="163"/>
      <c r="N36" s="163"/>
      <c r="O36" s="163"/>
      <c r="P36" s="163"/>
      <c r="Q36" s="163"/>
      <c r="R36" s="163"/>
    </row>
    <row r="37" spans="2:18" s="730" customFormat="1" ht="10.5" x14ac:dyDescent="0.15">
      <c r="B37" s="166"/>
      <c r="C37" s="262" t="s">
        <v>187</v>
      </c>
      <c r="D37" s="262" t="s">
        <v>0</v>
      </c>
      <c r="E37" s="262" t="s">
        <v>188</v>
      </c>
      <c r="F37" s="262" t="s">
        <v>189</v>
      </c>
      <c r="G37" s="262" t="s">
        <v>175</v>
      </c>
      <c r="H37" s="262" t="s">
        <v>172</v>
      </c>
      <c r="I37" s="262" t="s">
        <v>188</v>
      </c>
      <c r="K37" s="729"/>
      <c r="L37" s="729"/>
      <c r="M37" s="729"/>
      <c r="N37" s="729"/>
      <c r="O37" s="729"/>
      <c r="P37" s="729"/>
      <c r="Q37" s="729"/>
      <c r="R37" s="729"/>
    </row>
    <row r="38" spans="2:18" s="730" customFormat="1" ht="10.5" x14ac:dyDescent="0.15">
      <c r="B38" s="167" t="s">
        <v>415</v>
      </c>
      <c r="C38" s="759">
        <v>5393.2273255171003</v>
      </c>
      <c r="D38" s="759">
        <v>5288.6071825859999</v>
      </c>
      <c r="E38" s="759">
        <v>5681.851385120699</v>
      </c>
      <c r="F38" s="759">
        <v>5483.5724689748995</v>
      </c>
      <c r="G38" s="759">
        <v>5441.8017023961002</v>
      </c>
      <c r="H38" s="759">
        <v>5938.2464651392993</v>
      </c>
      <c r="I38" s="759">
        <v>6051.58</v>
      </c>
      <c r="J38" s="729"/>
      <c r="K38" s="729"/>
      <c r="L38" s="20"/>
      <c r="M38" s="20"/>
      <c r="N38" s="20"/>
      <c r="O38" s="20"/>
      <c r="P38" s="20"/>
      <c r="Q38" s="20"/>
      <c r="R38" s="729"/>
    </row>
    <row r="39" spans="2:18" s="732" customFormat="1" ht="10.5" x14ac:dyDescent="0.15">
      <c r="B39" s="167" t="s">
        <v>536</v>
      </c>
      <c r="C39" s="759">
        <v>2401.7889545075004</v>
      </c>
      <c r="D39" s="759">
        <v>2473.4676414600003</v>
      </c>
      <c r="E39" s="759">
        <v>2532.0027011025004</v>
      </c>
      <c r="F39" s="759">
        <v>2607.6394441550001</v>
      </c>
      <c r="G39" s="759">
        <v>2732.27</v>
      </c>
      <c r="H39" s="759">
        <v>2832</v>
      </c>
      <c r="I39" s="759">
        <v>2926.38</v>
      </c>
      <c r="J39" s="729"/>
      <c r="K39" s="729"/>
      <c r="L39" s="20"/>
      <c r="M39" s="20"/>
      <c r="N39" s="20"/>
      <c r="O39" s="20"/>
      <c r="P39" s="20"/>
      <c r="Q39" s="20"/>
      <c r="R39" s="729"/>
    </row>
    <row r="40" spans="2:18" s="730" customFormat="1" ht="10.5" x14ac:dyDescent="0.15">
      <c r="B40" s="167" t="s">
        <v>537</v>
      </c>
      <c r="C40" s="759">
        <v>3925.8599999999992</v>
      </c>
      <c r="D40" s="759">
        <v>3803.59</v>
      </c>
      <c r="E40" s="759">
        <v>3875.3999999999996</v>
      </c>
      <c r="F40" s="759">
        <v>3632.55</v>
      </c>
      <c r="G40" s="759">
        <v>3854.65</v>
      </c>
      <c r="H40" s="759">
        <v>3923.21</v>
      </c>
      <c r="I40" s="759">
        <v>3878.04</v>
      </c>
      <c r="J40" s="729"/>
      <c r="K40" s="729"/>
      <c r="L40" s="20"/>
      <c r="M40" s="20"/>
      <c r="N40" s="20"/>
      <c r="O40" s="20"/>
      <c r="P40" s="20"/>
      <c r="Q40" s="20"/>
      <c r="R40" s="729"/>
    </row>
    <row r="41" spans="2:18" s="732" customFormat="1" ht="10.5" x14ac:dyDescent="0.15">
      <c r="B41" s="167" t="s">
        <v>538</v>
      </c>
      <c r="C41" s="759">
        <v>1281.0158176016866</v>
      </c>
      <c r="D41" s="759">
        <v>1310.6299954821043</v>
      </c>
      <c r="E41" s="759">
        <v>1403.4068292682928</v>
      </c>
      <c r="F41" s="759">
        <v>1365.6854500489744</v>
      </c>
      <c r="G41" s="759">
        <v>1421.0944590034962</v>
      </c>
      <c r="H41" s="759">
        <v>1584.6258131915097</v>
      </c>
      <c r="I41" s="759">
        <v>1627.05</v>
      </c>
      <c r="J41" s="729"/>
      <c r="K41" s="729"/>
      <c r="L41" s="20"/>
      <c r="M41" s="20"/>
      <c r="N41" s="20"/>
      <c r="O41" s="20"/>
      <c r="P41" s="20"/>
      <c r="Q41" s="20"/>
      <c r="R41" s="729"/>
    </row>
    <row r="42" spans="2:18" s="732" customFormat="1" ht="10.5" x14ac:dyDescent="0.15">
      <c r="B42" s="167" t="s">
        <v>539</v>
      </c>
      <c r="C42" s="759">
        <v>2653.04</v>
      </c>
      <c r="D42" s="759">
        <v>2607.6799999999998</v>
      </c>
      <c r="E42" s="759">
        <v>2711.04</v>
      </c>
      <c r="F42" s="759">
        <v>2663.31</v>
      </c>
      <c r="G42" s="759">
        <v>2754.52</v>
      </c>
      <c r="H42" s="759">
        <v>2906.1</v>
      </c>
      <c r="I42" s="759">
        <v>2931.97</v>
      </c>
      <c r="J42" s="729"/>
      <c r="K42" s="729"/>
      <c r="L42" s="20"/>
      <c r="M42" s="20"/>
      <c r="N42" s="20"/>
      <c r="O42" s="20"/>
      <c r="P42" s="20"/>
      <c r="Q42" s="20"/>
      <c r="R42" s="729"/>
    </row>
    <row r="43" spans="2:18" s="736" customFormat="1" ht="10.5" x14ac:dyDescent="0.15">
      <c r="B43" s="733" t="s">
        <v>540</v>
      </c>
      <c r="C43" s="734">
        <f>C42*1.5</f>
        <v>3979.56</v>
      </c>
      <c r="D43" s="734">
        <f t="shared" ref="D43:I43" si="0">D42*1.5</f>
        <v>3911.5199999999995</v>
      </c>
      <c r="E43" s="734">
        <f t="shared" si="0"/>
        <v>4066.56</v>
      </c>
      <c r="F43" s="734">
        <f t="shared" si="0"/>
        <v>3994.9650000000001</v>
      </c>
      <c r="G43" s="734">
        <f t="shared" si="0"/>
        <v>4131.78</v>
      </c>
      <c r="H43" s="734">
        <f t="shared" si="0"/>
        <v>4359.1499999999996</v>
      </c>
      <c r="I43" s="734">
        <f t="shared" si="0"/>
        <v>4397.9549999999999</v>
      </c>
      <c r="J43" s="735"/>
      <c r="K43" s="735"/>
      <c r="L43" s="735"/>
      <c r="M43" s="735"/>
      <c r="N43" s="735"/>
      <c r="O43" s="735"/>
      <c r="P43" s="735"/>
      <c r="Q43" s="735"/>
      <c r="R43" s="735"/>
    </row>
    <row r="44" spans="2:18" ht="11.25" customHeight="1" x14ac:dyDescent="0.2">
      <c r="C44" s="460"/>
      <c r="K44" s="163"/>
      <c r="L44" s="163"/>
      <c r="M44" s="163"/>
      <c r="N44" s="163"/>
      <c r="O44" s="163"/>
      <c r="P44" s="163"/>
      <c r="Q44" s="163"/>
      <c r="R44" s="163"/>
    </row>
    <row r="45" spans="2:18" ht="11.25" customHeight="1" x14ac:dyDescent="0.2">
      <c r="C45" s="460"/>
    </row>
  </sheetData>
  <mergeCells count="7">
    <mergeCell ref="C36:F36"/>
    <mergeCell ref="B32:I32"/>
    <mergeCell ref="B1:I1"/>
    <mergeCell ref="B5:I5"/>
    <mergeCell ref="B3:I3"/>
    <mergeCell ref="G36:I36"/>
    <mergeCell ref="B34:I34"/>
  </mergeCells>
  <hyperlinks>
    <hyperlink ref="B33" r:id="rId1" xr:uid="{00000000-0004-0000-2000-000000000000}"/>
    <hyperlink ref="B1" location="Cuprins_ro!B34" display="II. Poziția investițională internațională la 31.03.2023 (date provizorii) " xr:uid="{00000000-0004-0000-2000-000001000000}"/>
    <hyperlink ref="B1:I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S39"/>
  <sheetViews>
    <sheetView showGridLines="0" showRowColHeaders="0" zoomScaleNormal="100" workbookViewId="0"/>
  </sheetViews>
  <sheetFormatPr defaultColWidth="9.140625" defaultRowHeight="10.5" x14ac:dyDescent="0.15"/>
  <cols>
    <col min="1" max="1" customWidth="true" style="46" width="5.7109375" collapsed="false"/>
    <col min="2" max="2" customWidth="true" style="46" width="27.7109375" collapsed="false"/>
    <col min="3" max="9" customWidth="true" style="46" width="9.85546875" collapsed="false"/>
    <col min="10" max="16384" style="46" width="9.140625" collapsed="false"/>
  </cols>
  <sheetData>
    <row r="1" spans="2:9" s="594" customFormat="1" ht="14.25" x14ac:dyDescent="0.2">
      <c r="B1" s="768" t="s">
        <v>219</v>
      </c>
      <c r="C1" s="768"/>
      <c r="D1" s="768"/>
      <c r="E1" s="768"/>
      <c r="F1" s="768"/>
      <c r="G1" s="768"/>
      <c r="H1" s="768"/>
      <c r="I1" s="768"/>
    </row>
    <row r="3" spans="2:9" s="727" customFormat="1" ht="30" customHeight="1" x14ac:dyDescent="0.2">
      <c r="B3" s="953" t="s">
        <v>356</v>
      </c>
      <c r="C3" s="953"/>
      <c r="D3" s="953"/>
      <c r="E3" s="953"/>
      <c r="F3" s="953"/>
      <c r="G3" s="953"/>
      <c r="H3" s="953"/>
      <c r="I3" s="953"/>
    </row>
    <row r="4" spans="2:9" ht="5.0999999999999996" customHeight="1" x14ac:dyDescent="0.15">
      <c r="B4" s="168"/>
    </row>
    <row r="5" spans="2:9" s="727" customFormat="1" ht="30" customHeight="1" x14ac:dyDescent="0.2">
      <c r="B5" s="927" t="s">
        <v>180</v>
      </c>
      <c r="C5" s="927"/>
      <c r="D5" s="927"/>
      <c r="E5" s="927"/>
      <c r="F5" s="927"/>
      <c r="G5" s="927"/>
      <c r="H5" s="927"/>
      <c r="I5" s="927"/>
    </row>
    <row r="6" spans="2:9" x14ac:dyDescent="0.15">
      <c r="B6" s="168"/>
    </row>
    <row r="7" spans="2:9" x14ac:dyDescent="0.15">
      <c r="B7" s="168"/>
    </row>
    <row r="8" spans="2:9" x14ac:dyDescent="0.15">
      <c r="B8" s="168"/>
    </row>
    <row r="9" spans="2:9" x14ac:dyDescent="0.15">
      <c r="B9" s="168"/>
    </row>
    <row r="10" spans="2:9" x14ac:dyDescent="0.15">
      <c r="B10" s="168"/>
    </row>
    <row r="11" spans="2:9" x14ac:dyDescent="0.15">
      <c r="B11" s="168"/>
    </row>
    <row r="12" spans="2:9" x14ac:dyDescent="0.15">
      <c r="B12" s="168"/>
    </row>
    <row r="13" spans="2:9" x14ac:dyDescent="0.15">
      <c r="B13" s="168"/>
    </row>
    <row r="14" spans="2:9" x14ac:dyDescent="0.15">
      <c r="B14" s="168"/>
    </row>
    <row r="15" spans="2:9" x14ac:dyDescent="0.15">
      <c r="B15" s="168"/>
    </row>
    <row r="16" spans="2:9" x14ac:dyDescent="0.15">
      <c r="B16" s="168"/>
    </row>
    <row r="17" spans="2:9" x14ac:dyDescent="0.15">
      <c r="B17" s="168"/>
    </row>
    <row r="18" spans="2:9" x14ac:dyDescent="0.15">
      <c r="B18" s="168"/>
    </row>
    <row r="19" spans="2:9" x14ac:dyDescent="0.15">
      <c r="B19" s="168"/>
    </row>
    <row r="20" spans="2:9" x14ac:dyDescent="0.15">
      <c r="B20" s="168"/>
    </row>
    <row r="21" spans="2:9" x14ac:dyDescent="0.15">
      <c r="B21" s="168"/>
    </row>
    <row r="22" spans="2:9" x14ac:dyDescent="0.15">
      <c r="B22" s="168"/>
    </row>
    <row r="23" spans="2:9" x14ac:dyDescent="0.15">
      <c r="B23" s="168"/>
    </row>
    <row r="24" spans="2:9" x14ac:dyDescent="0.15">
      <c r="B24" s="168"/>
    </row>
    <row r="25" spans="2:9" x14ac:dyDescent="0.15">
      <c r="B25" s="168"/>
    </row>
    <row r="26" spans="2:9" x14ac:dyDescent="0.15">
      <c r="B26" s="168"/>
    </row>
    <row r="27" spans="2:9" x14ac:dyDescent="0.15">
      <c r="B27" s="168"/>
    </row>
    <row r="28" spans="2:9" x14ac:dyDescent="0.15">
      <c r="B28" s="168"/>
    </row>
    <row r="29" spans="2:9" x14ac:dyDescent="0.15">
      <c r="B29" s="168"/>
    </row>
    <row r="30" spans="2:9" x14ac:dyDescent="0.15">
      <c r="B30" s="954" t="s">
        <v>355</v>
      </c>
      <c r="C30" s="954"/>
      <c r="D30" s="954"/>
      <c r="E30" s="954"/>
      <c r="F30" s="954"/>
      <c r="G30" s="954"/>
      <c r="H30" s="954"/>
      <c r="I30" s="954"/>
    </row>
    <row r="31" spans="2:9" x14ac:dyDescent="0.15">
      <c r="B31" s="954" t="s">
        <v>541</v>
      </c>
      <c r="C31" s="954"/>
      <c r="D31" s="954"/>
      <c r="E31" s="954"/>
      <c r="F31" s="954"/>
      <c r="G31" s="954"/>
      <c r="H31" s="954"/>
      <c r="I31" s="954"/>
    </row>
    <row r="32" spans="2:9" x14ac:dyDescent="0.15">
      <c r="B32" s="168"/>
    </row>
    <row r="33" spans="2:19" s="169" customFormat="1" ht="11.25" customHeight="1" x14ac:dyDescent="0.15">
      <c r="B33" s="949"/>
      <c r="C33" s="951">
        <v>2024</v>
      </c>
      <c r="D33" s="952"/>
      <c r="E33" s="952"/>
      <c r="F33" s="952"/>
      <c r="G33" s="951">
        <v>2025</v>
      </c>
      <c r="H33" s="952"/>
      <c r="I33" s="955"/>
      <c r="J33" s="46"/>
      <c r="K33" s="46"/>
      <c r="L33" s="46"/>
      <c r="M33" s="46"/>
      <c r="N33" s="46"/>
      <c r="O33" s="46"/>
      <c r="P33" s="46"/>
      <c r="Q33" s="46"/>
      <c r="R33" s="46"/>
      <c r="S33" s="46"/>
    </row>
    <row r="34" spans="2:19" s="169" customFormat="1" x14ac:dyDescent="0.15">
      <c r="B34" s="950"/>
      <c r="C34" s="262" t="s">
        <v>187</v>
      </c>
      <c r="D34" s="262" t="s">
        <v>0</v>
      </c>
      <c r="E34" s="262" t="s">
        <v>188</v>
      </c>
      <c r="F34" s="262" t="s">
        <v>189</v>
      </c>
      <c r="G34" s="262" t="s">
        <v>175</v>
      </c>
      <c r="H34" s="262" t="s">
        <v>172</v>
      </c>
      <c r="I34" s="262" t="s">
        <v>188</v>
      </c>
      <c r="J34" s="46"/>
      <c r="K34" s="46"/>
      <c r="L34" s="46"/>
      <c r="M34" s="46"/>
      <c r="N34" s="46"/>
      <c r="O34" s="46"/>
      <c r="P34" s="46"/>
      <c r="Q34" s="46"/>
      <c r="R34" s="46"/>
      <c r="S34" s="46"/>
    </row>
    <row r="35" spans="2:19" x14ac:dyDescent="0.15">
      <c r="B35" s="170" t="s">
        <v>122</v>
      </c>
      <c r="C35" s="313">
        <v>3005.8310646509085</v>
      </c>
      <c r="D35" s="313">
        <v>3010.5040357459088</v>
      </c>
      <c r="E35" s="313">
        <v>3253.7717633235297</v>
      </c>
      <c r="F35" s="314">
        <v>3091.383072022395</v>
      </c>
      <c r="G35" s="313">
        <v>3186.21</v>
      </c>
      <c r="H35" s="313">
        <v>3521.25</v>
      </c>
      <c r="I35" s="313">
        <v>3671.1</v>
      </c>
      <c r="L35" s="20"/>
      <c r="M35" s="20"/>
      <c r="N35" s="20"/>
      <c r="O35" s="20"/>
      <c r="P35" s="20"/>
      <c r="Q35" s="20"/>
    </row>
    <row r="36" spans="2:19" x14ac:dyDescent="0.15">
      <c r="B36" s="170" t="s">
        <v>542</v>
      </c>
      <c r="C36" s="313">
        <v>567.60792931528556</v>
      </c>
      <c r="D36" s="313">
        <v>547.80613551308363</v>
      </c>
      <c r="E36" s="313">
        <v>588.03587335504164</v>
      </c>
      <c r="F36" s="314">
        <v>529.69505239576506</v>
      </c>
      <c r="G36" s="313">
        <v>572.01</v>
      </c>
      <c r="H36" s="313">
        <v>616.36</v>
      </c>
      <c r="I36" s="313">
        <v>682.96</v>
      </c>
      <c r="L36" s="20"/>
      <c r="M36" s="20"/>
      <c r="N36" s="20"/>
      <c r="O36" s="20"/>
      <c r="P36" s="20"/>
      <c r="Q36" s="20"/>
    </row>
    <row r="37" spans="2:19" x14ac:dyDescent="0.15">
      <c r="B37" s="170" t="s">
        <v>543</v>
      </c>
      <c r="C37" s="313">
        <v>-27.148407986467923</v>
      </c>
      <c r="D37" s="313">
        <v>-35.470839665145569</v>
      </c>
      <c r="E37" s="313">
        <v>-24.452537406268156</v>
      </c>
      <c r="F37" s="314">
        <v>-25.598726103716686</v>
      </c>
      <c r="G37" s="313">
        <v>-28.4</v>
      </c>
      <c r="H37" s="313">
        <v>-16.670000000000002</v>
      </c>
      <c r="I37" s="313">
        <v>-16.09</v>
      </c>
      <c r="L37" s="20"/>
      <c r="M37" s="20"/>
      <c r="N37" s="20"/>
      <c r="O37" s="20"/>
      <c r="P37" s="20"/>
      <c r="Q37" s="20"/>
    </row>
    <row r="38" spans="2:19" x14ac:dyDescent="0.15">
      <c r="C38" s="171"/>
      <c r="D38" s="171"/>
      <c r="E38" s="171"/>
      <c r="F38" s="171"/>
      <c r="G38" s="171"/>
      <c r="H38" s="171"/>
      <c r="I38" s="171"/>
    </row>
    <row r="39" spans="2:19" x14ac:dyDescent="0.15">
      <c r="C39" s="172"/>
      <c r="D39" s="172"/>
      <c r="E39" s="172"/>
      <c r="F39" s="172"/>
      <c r="G39" s="172"/>
      <c r="H39" s="172"/>
      <c r="I39" s="172"/>
    </row>
  </sheetData>
  <mergeCells count="8">
    <mergeCell ref="B33:B34"/>
    <mergeCell ref="C33:F33"/>
    <mergeCell ref="B1:I1"/>
    <mergeCell ref="B3:I3"/>
    <mergeCell ref="B5:I5"/>
    <mergeCell ref="B31:I31"/>
    <mergeCell ref="G33:I33"/>
    <mergeCell ref="B30:I30"/>
  </mergeCells>
  <hyperlinks>
    <hyperlink ref="B1:F1" location="Cuprins_ro!B34" display="II. Poziția investițională internațională la 31.03.2023 (date provizorii) " xr:uid="{00000000-0004-0000-2100-000000000000}"/>
    <hyperlink ref="B1:I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69"/>
  <sheetViews>
    <sheetView showGridLines="0" showRowColHeaders="0" zoomScaleNormal="100" zoomScaleSheetLayoutView="80" workbookViewId="0"/>
  </sheetViews>
  <sheetFormatPr defaultColWidth="9.140625" defaultRowHeight="10.5" x14ac:dyDescent="0.15"/>
  <cols>
    <col min="1" max="1" customWidth="true" style="173" width="5.7109375" collapsed="false"/>
    <col min="2" max="2" customWidth="true" style="173" width="66.7109375" collapsed="false"/>
    <col min="3" max="4" customWidth="true" style="173" width="9.140625" collapsed="false"/>
    <col min="5" max="6" customWidth="true" style="173" width="10.0" collapsed="false"/>
    <col min="7" max="7" customWidth="true" style="173" width="9.140625" collapsed="false"/>
    <col min="8" max="8" customWidth="true" style="173" width="27.85546875" collapsed="false"/>
    <col min="9" max="21" customWidth="true" style="173" width="9.140625" collapsed="false"/>
    <col min="22" max="16384" style="173" width="9.140625" collapsed="false"/>
  </cols>
  <sheetData>
    <row r="1" spans="2:9" s="594" customFormat="1" ht="14.25" x14ac:dyDescent="0.2">
      <c r="B1" s="768" t="s">
        <v>219</v>
      </c>
      <c r="C1" s="768"/>
      <c r="D1" s="768"/>
      <c r="E1" s="181"/>
      <c r="F1" s="181"/>
      <c r="G1" s="31"/>
    </row>
    <row r="3" spans="2:9" s="737" customFormat="1" ht="45" customHeight="1" x14ac:dyDescent="0.2">
      <c r="B3" s="953" t="s">
        <v>85</v>
      </c>
      <c r="C3" s="953"/>
      <c r="D3" s="953"/>
      <c r="I3" s="738"/>
    </row>
    <row r="4" spans="2:9" ht="5.0999999999999996" customHeight="1" x14ac:dyDescent="0.15"/>
    <row r="5" spans="2:9" s="737" customFormat="1" ht="30" customHeight="1" x14ac:dyDescent="0.2">
      <c r="B5" s="936" t="s">
        <v>367</v>
      </c>
      <c r="C5" s="936"/>
      <c r="D5" s="936"/>
      <c r="E5" s="727"/>
      <c r="F5" s="727"/>
      <c r="G5" s="727"/>
    </row>
    <row r="6" spans="2:9" x14ac:dyDescent="0.15">
      <c r="E6" s="174"/>
    </row>
    <row r="41" spans="2:9" x14ac:dyDescent="0.15">
      <c r="B41" s="175"/>
    </row>
    <row r="42" spans="2:9" x14ac:dyDescent="0.15">
      <c r="D42" s="176"/>
    </row>
    <row r="43" spans="2:9" x14ac:dyDescent="0.15">
      <c r="B43" s="177" t="s">
        <v>120</v>
      </c>
      <c r="C43" s="264">
        <v>1.0335539829224558</v>
      </c>
      <c r="H43" s="20"/>
      <c r="I43" s="20"/>
    </row>
    <row r="44" spans="2:9" x14ac:dyDescent="0.15">
      <c r="B44" s="177" t="s">
        <v>544</v>
      </c>
      <c r="C44" s="264">
        <v>32.1</v>
      </c>
      <c r="H44" s="20"/>
      <c r="I44" s="20"/>
    </row>
    <row r="45" spans="2:9" x14ac:dyDescent="0.15">
      <c r="B45" s="177" t="s">
        <v>545</v>
      </c>
      <c r="C45" s="264">
        <v>27.4</v>
      </c>
      <c r="H45" s="20"/>
      <c r="I45" s="20"/>
    </row>
    <row r="46" spans="2:9" x14ac:dyDescent="0.15">
      <c r="B46" s="177" t="s">
        <v>546</v>
      </c>
      <c r="C46" s="264">
        <v>17.899999999999999</v>
      </c>
      <c r="H46" s="20"/>
      <c r="I46" s="20"/>
    </row>
    <row r="47" spans="2:9" x14ac:dyDescent="0.15">
      <c r="B47" s="177" t="s">
        <v>547</v>
      </c>
      <c r="C47" s="264">
        <v>5.2</v>
      </c>
      <c r="H47" s="20"/>
      <c r="I47" s="20"/>
    </row>
    <row r="48" spans="2:9" x14ac:dyDescent="0.15">
      <c r="B48" s="177" t="s">
        <v>548</v>
      </c>
      <c r="C48" s="264">
        <v>5</v>
      </c>
      <c r="D48" s="237"/>
      <c r="H48" s="20"/>
      <c r="I48" s="20"/>
    </row>
    <row r="49" spans="2:9" x14ac:dyDescent="0.15">
      <c r="B49" s="263" t="s">
        <v>549</v>
      </c>
      <c r="C49" s="264">
        <v>3.7</v>
      </c>
      <c r="H49" s="20"/>
      <c r="I49" s="20"/>
    </row>
    <row r="50" spans="2:9" x14ac:dyDescent="0.15">
      <c r="B50" s="177" t="s">
        <v>550</v>
      </c>
      <c r="C50" s="264">
        <v>3.2</v>
      </c>
      <c r="H50" s="20"/>
      <c r="I50" s="20"/>
    </row>
    <row r="51" spans="2:9" x14ac:dyDescent="0.15">
      <c r="B51" s="177" t="s">
        <v>551</v>
      </c>
      <c r="C51" s="264">
        <v>1.7</v>
      </c>
      <c r="H51" s="20"/>
      <c r="I51" s="20"/>
    </row>
    <row r="52" spans="2:9" x14ac:dyDescent="0.15">
      <c r="B52" s="177" t="s">
        <v>552</v>
      </c>
      <c r="C52" s="264">
        <v>1.5</v>
      </c>
      <c r="H52" s="20"/>
      <c r="I52" s="20"/>
    </row>
    <row r="53" spans="2:9" x14ac:dyDescent="0.15">
      <c r="B53" s="177" t="s">
        <v>553</v>
      </c>
      <c r="C53" s="264">
        <v>1.3</v>
      </c>
      <c r="H53" s="20"/>
      <c r="I53" s="20"/>
    </row>
    <row r="54" spans="2:9" ht="15" x14ac:dyDescent="0.25">
      <c r="H54"/>
      <c r="I54"/>
    </row>
    <row r="56" spans="2:9" x14ac:dyDescent="0.15">
      <c r="C56" s="178"/>
    </row>
    <row r="57" spans="2:9" x14ac:dyDescent="0.15">
      <c r="C57" s="179"/>
    </row>
    <row r="58" spans="2:9" x14ac:dyDescent="0.15">
      <c r="C58" s="180"/>
    </row>
    <row r="59" spans="2:9" x14ac:dyDescent="0.15">
      <c r="C59" s="180"/>
    </row>
    <row r="60" spans="2:9" x14ac:dyDescent="0.15">
      <c r="C60" s="180"/>
    </row>
    <row r="61" spans="2:9" x14ac:dyDescent="0.15">
      <c r="C61" s="180"/>
    </row>
    <row r="62" spans="2:9" x14ac:dyDescent="0.15">
      <c r="C62" s="180"/>
    </row>
    <row r="63" spans="2:9" x14ac:dyDescent="0.15">
      <c r="C63" s="180"/>
    </row>
    <row r="64" spans="2:9" x14ac:dyDescent="0.15">
      <c r="C64" s="180"/>
    </row>
    <row r="65" spans="3:3" x14ac:dyDescent="0.15">
      <c r="C65" s="180"/>
    </row>
    <row r="66" spans="3:3" x14ac:dyDescent="0.15">
      <c r="C66" s="180"/>
    </row>
    <row r="67" spans="3:3" x14ac:dyDescent="0.15">
      <c r="C67" s="180"/>
    </row>
    <row r="68" spans="3:3" x14ac:dyDescent="0.15">
      <c r="C68" s="180"/>
    </row>
    <row r="69" spans="3:3" x14ac:dyDescent="0.15">
      <c r="C69" s="180"/>
    </row>
  </sheetData>
  <mergeCells count="3">
    <mergeCell ref="B1:D1"/>
    <mergeCell ref="B3:D3"/>
    <mergeCell ref="B5:D5"/>
  </mergeCells>
  <hyperlinks>
    <hyperlink ref="B1:D1" location="Cuprins_ro!B34" display="II. Poziția investițională internațională la 31.03.2023 (date provizorii) " xr:uid="{00000000-0004-0000-2200-000000000000}"/>
    <hyperlink ref="B1:D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R39"/>
  <sheetViews>
    <sheetView showGridLines="0" showRowColHeaders="0" zoomScaleNormal="100" workbookViewId="0"/>
  </sheetViews>
  <sheetFormatPr defaultColWidth="9.140625" defaultRowHeight="11.25" customHeight="1" x14ac:dyDescent="0.2"/>
  <cols>
    <col min="1" max="1" customWidth="true" style="42" width="5.7109375" collapsed="false"/>
    <col min="2" max="2" customWidth="true" style="42" width="17.85546875" collapsed="false"/>
    <col min="3" max="3" customWidth="true" style="42" width="15.0" collapsed="false"/>
    <col min="4" max="10" customWidth="true" style="42" width="8.0" collapsed="false"/>
    <col min="11" max="16384" style="42" width="9.140625" collapsed="false"/>
  </cols>
  <sheetData>
    <row r="1" spans="2:11" s="594" customFormat="1" ht="14.25" x14ac:dyDescent="0.2">
      <c r="B1" s="768" t="s">
        <v>219</v>
      </c>
      <c r="C1" s="768"/>
      <c r="D1" s="768"/>
      <c r="E1" s="768"/>
      <c r="F1" s="768"/>
      <c r="G1" s="768"/>
      <c r="H1" s="768"/>
      <c r="I1" s="768"/>
      <c r="J1" s="768"/>
      <c r="K1" s="575"/>
    </row>
    <row r="3" spans="2:11" s="727" customFormat="1" ht="30" customHeight="1" x14ac:dyDescent="0.2">
      <c r="B3" s="965" t="s">
        <v>83</v>
      </c>
      <c r="C3" s="965"/>
      <c r="D3" s="965"/>
      <c r="E3" s="965"/>
      <c r="F3" s="965"/>
      <c r="G3" s="965"/>
      <c r="H3" s="965"/>
      <c r="I3" s="965"/>
      <c r="J3" s="965"/>
      <c r="K3" s="190"/>
    </row>
    <row r="4" spans="2:11" ht="5.0999999999999996" customHeight="1" x14ac:dyDescent="0.2">
      <c r="B4" s="191"/>
      <c r="C4" s="192"/>
    </row>
    <row r="5" spans="2:11" s="727" customFormat="1" ht="30" customHeight="1" x14ac:dyDescent="0.2">
      <c r="B5" s="927" t="s">
        <v>368</v>
      </c>
      <c r="C5" s="963"/>
      <c r="D5" s="963"/>
      <c r="E5" s="963"/>
      <c r="F5" s="963"/>
      <c r="G5" s="963"/>
      <c r="H5" s="963"/>
      <c r="I5" s="963"/>
      <c r="J5" s="963"/>
    </row>
    <row r="6" spans="2:11" ht="11.25" customHeight="1" x14ac:dyDescent="0.2">
      <c r="B6" s="191"/>
      <c r="C6" s="192"/>
    </row>
    <row r="7" spans="2:11" ht="11.25" customHeight="1" x14ac:dyDescent="0.2">
      <c r="B7" s="191"/>
      <c r="C7" s="192"/>
    </row>
    <row r="8" spans="2:11" ht="11.25" customHeight="1" x14ac:dyDescent="0.2">
      <c r="B8" s="191"/>
      <c r="C8" s="192"/>
    </row>
    <row r="9" spans="2:11" ht="11.25" customHeight="1" x14ac:dyDescent="0.2">
      <c r="B9" s="191"/>
      <c r="C9" s="192"/>
    </row>
    <row r="10" spans="2:11" ht="11.25" customHeight="1" x14ac:dyDescent="0.2">
      <c r="B10" s="191"/>
      <c r="C10" s="192"/>
    </row>
    <row r="11" spans="2:11" ht="11.25" customHeight="1" x14ac:dyDescent="0.2">
      <c r="B11" s="191"/>
      <c r="C11" s="192"/>
    </row>
    <row r="12" spans="2:11" ht="11.25" customHeight="1" x14ac:dyDescent="0.2">
      <c r="B12" s="191"/>
      <c r="C12" s="192"/>
    </row>
    <row r="13" spans="2:11" ht="11.25" customHeight="1" x14ac:dyDescent="0.2">
      <c r="B13" s="191"/>
      <c r="C13" s="192"/>
    </row>
    <row r="14" spans="2:11" ht="11.25" customHeight="1" x14ac:dyDescent="0.2">
      <c r="B14" s="191"/>
      <c r="C14" s="192"/>
    </row>
    <row r="15" spans="2:11" ht="11.25" customHeight="1" x14ac:dyDescent="0.2">
      <c r="B15" s="191"/>
      <c r="C15" s="192"/>
    </row>
    <row r="16" spans="2:11" ht="11.25" customHeight="1" x14ac:dyDescent="0.2">
      <c r="B16" s="191"/>
      <c r="C16" s="192"/>
    </row>
    <row r="17" spans="2:10" ht="11.25" customHeight="1" x14ac:dyDescent="0.2">
      <c r="B17" s="191"/>
      <c r="C17" s="192"/>
    </row>
    <row r="18" spans="2:10" ht="11.25" customHeight="1" x14ac:dyDescent="0.2">
      <c r="B18" s="191"/>
      <c r="C18" s="192"/>
    </row>
    <row r="19" spans="2:10" ht="11.25" customHeight="1" x14ac:dyDescent="0.2">
      <c r="B19" s="191"/>
      <c r="C19" s="192"/>
    </row>
    <row r="20" spans="2:10" ht="11.25" customHeight="1" x14ac:dyDescent="0.2">
      <c r="B20" s="191"/>
      <c r="C20" s="192"/>
    </row>
    <row r="21" spans="2:10" ht="11.25" customHeight="1" x14ac:dyDescent="0.2">
      <c r="B21" s="191"/>
      <c r="C21" s="192"/>
    </row>
    <row r="22" spans="2:10" ht="11.25" customHeight="1" x14ac:dyDescent="0.2">
      <c r="B22" s="191"/>
      <c r="C22" s="192"/>
    </row>
    <row r="23" spans="2:10" ht="11.25" customHeight="1" x14ac:dyDescent="0.2">
      <c r="B23" s="191"/>
      <c r="C23" s="192"/>
    </row>
    <row r="24" spans="2:10" ht="11.25" customHeight="1" x14ac:dyDescent="0.2">
      <c r="B24" s="191"/>
      <c r="C24" s="192"/>
    </row>
    <row r="25" spans="2:10" ht="11.25" customHeight="1" x14ac:dyDescent="0.2">
      <c r="B25" s="191"/>
      <c r="C25" s="192"/>
    </row>
    <row r="26" spans="2:10" ht="11.25" customHeight="1" x14ac:dyDescent="0.2">
      <c r="B26" s="191"/>
      <c r="C26" s="192"/>
    </row>
    <row r="27" spans="2:10" ht="11.25" customHeight="1" x14ac:dyDescent="0.2">
      <c r="B27" s="191"/>
      <c r="C27" s="192"/>
    </row>
    <row r="28" spans="2:10" ht="11.25" customHeight="1" x14ac:dyDescent="0.2">
      <c r="B28" s="191"/>
      <c r="C28" s="192"/>
    </row>
    <row r="29" spans="2:10" ht="11.25" customHeight="1" x14ac:dyDescent="0.2">
      <c r="B29" s="191"/>
      <c r="C29" s="192"/>
    </row>
    <row r="30" spans="2:10" ht="11.25" customHeight="1" x14ac:dyDescent="0.2">
      <c r="B30" s="191"/>
      <c r="C30" s="192"/>
    </row>
    <row r="31" spans="2:10" ht="11.25" customHeight="1" x14ac:dyDescent="0.2">
      <c r="B31" s="191"/>
      <c r="C31" s="192"/>
    </row>
    <row r="32" spans="2:10" s="46" customFormat="1" ht="10.5" x14ac:dyDescent="0.15">
      <c r="B32" s="954" t="s">
        <v>355</v>
      </c>
      <c r="C32" s="954"/>
      <c r="D32" s="954"/>
      <c r="E32" s="954"/>
      <c r="F32" s="954"/>
      <c r="G32" s="954"/>
      <c r="H32" s="954"/>
      <c r="I32" s="598"/>
      <c r="J32" s="574"/>
    </row>
    <row r="33" spans="2:18" s="169" customFormat="1" ht="11.25" customHeight="1" x14ac:dyDescent="0.15">
      <c r="B33" s="957"/>
      <c r="C33" s="958"/>
      <c r="D33" s="961">
        <v>2024</v>
      </c>
      <c r="E33" s="962"/>
      <c r="F33" s="962"/>
      <c r="G33" s="962"/>
      <c r="H33" s="961">
        <v>2025</v>
      </c>
      <c r="I33" s="962"/>
      <c r="J33" s="964"/>
    </row>
    <row r="34" spans="2:18" s="169" customFormat="1" ht="10.5" x14ac:dyDescent="0.15">
      <c r="B34" s="959"/>
      <c r="C34" s="960"/>
      <c r="D34" s="406" t="s">
        <v>187</v>
      </c>
      <c r="E34" s="406" t="s">
        <v>0</v>
      </c>
      <c r="F34" s="406" t="s">
        <v>188</v>
      </c>
      <c r="G34" s="406" t="s">
        <v>189</v>
      </c>
      <c r="H34" s="406" t="s">
        <v>175</v>
      </c>
      <c r="I34" s="406" t="s">
        <v>172</v>
      </c>
      <c r="J34" s="406" t="s">
        <v>188</v>
      </c>
    </row>
    <row r="35" spans="2:18" s="46" customFormat="1" ht="10.5" x14ac:dyDescent="0.15">
      <c r="B35" s="956" t="s">
        <v>494</v>
      </c>
      <c r="C35" s="407" t="s">
        <v>554</v>
      </c>
      <c r="D35" s="408">
        <v>38.165728389637955</v>
      </c>
      <c r="E35" s="408">
        <v>35.223475538521477</v>
      </c>
      <c r="F35" s="408">
        <v>38.037262015578541</v>
      </c>
      <c r="G35" s="408">
        <v>39.356664390684834</v>
      </c>
      <c r="H35" s="408">
        <v>41.5</v>
      </c>
      <c r="I35" s="408">
        <v>39.4</v>
      </c>
      <c r="J35" s="408">
        <v>41.7</v>
      </c>
      <c r="K35" s="169"/>
      <c r="L35" s="169"/>
      <c r="M35" s="20"/>
      <c r="N35" s="20"/>
      <c r="O35" s="20"/>
      <c r="P35" s="20"/>
      <c r="Q35" s="20"/>
      <c r="R35" s="20"/>
    </row>
    <row r="36" spans="2:18" s="46" customFormat="1" ht="10.5" x14ac:dyDescent="0.15">
      <c r="B36" s="956"/>
      <c r="C36" s="407" t="s">
        <v>555</v>
      </c>
      <c r="D36" s="408">
        <v>61.834271610362045</v>
      </c>
      <c r="E36" s="408">
        <v>64.77652446147853</v>
      </c>
      <c r="F36" s="408">
        <v>61.962737984421459</v>
      </c>
      <c r="G36" s="408">
        <v>60.643335609315166</v>
      </c>
      <c r="H36" s="408">
        <v>58.5</v>
      </c>
      <c r="I36" s="408">
        <v>60.6</v>
      </c>
      <c r="J36" s="408">
        <v>58.3</v>
      </c>
      <c r="K36" s="169"/>
      <c r="L36" s="169"/>
      <c r="M36" s="20"/>
      <c r="N36" s="20"/>
      <c r="O36" s="20"/>
      <c r="P36" s="20"/>
      <c r="Q36" s="20"/>
      <c r="R36" s="20"/>
    </row>
    <row r="37" spans="2:18" s="46" customFormat="1" ht="10.5" x14ac:dyDescent="0.15">
      <c r="B37" s="956" t="s">
        <v>495</v>
      </c>
      <c r="C37" s="407" t="s">
        <v>554</v>
      </c>
      <c r="D37" s="408">
        <v>-19.762178453395428</v>
      </c>
      <c r="E37" s="408">
        <v>-20.284822802236398</v>
      </c>
      <c r="F37" s="408">
        <v>-19.767657340894544</v>
      </c>
      <c r="G37" s="408">
        <v>-17.91598707254678</v>
      </c>
      <c r="H37" s="408">
        <v>-18.933238708414308</v>
      </c>
      <c r="I37" s="408">
        <v>-18.600000000000001</v>
      </c>
      <c r="J37" s="408">
        <v>-19</v>
      </c>
      <c r="K37" s="169"/>
      <c r="L37" s="169"/>
      <c r="M37" s="20"/>
      <c r="N37" s="20"/>
      <c r="O37" s="20"/>
      <c r="P37" s="20"/>
      <c r="Q37" s="20"/>
      <c r="R37" s="20"/>
    </row>
    <row r="38" spans="2:18" s="46" customFormat="1" ht="10.5" x14ac:dyDescent="0.15">
      <c r="B38" s="956"/>
      <c r="C38" s="407" t="s">
        <v>555</v>
      </c>
      <c r="D38" s="408">
        <v>-80.237821546604565</v>
      </c>
      <c r="E38" s="408">
        <v>-79.715177197763595</v>
      </c>
      <c r="F38" s="408">
        <v>-80.232342659105456</v>
      </c>
      <c r="G38" s="408">
        <v>-82.084012927453216</v>
      </c>
      <c r="H38" s="408">
        <v>-81.066761291585692</v>
      </c>
      <c r="I38" s="408">
        <v>-81.400000000000006</v>
      </c>
      <c r="J38" s="408">
        <v>-81</v>
      </c>
      <c r="K38" s="169"/>
      <c r="L38" s="169"/>
      <c r="M38" s="20"/>
      <c r="N38" s="20"/>
      <c r="O38" s="20"/>
      <c r="P38" s="20"/>
      <c r="Q38" s="20"/>
      <c r="R38" s="20"/>
    </row>
    <row r="39" spans="2:18" s="46" customFormat="1" ht="11.25" customHeight="1" x14ac:dyDescent="0.15">
      <c r="J39" s="405"/>
    </row>
  </sheetData>
  <mergeCells count="9">
    <mergeCell ref="B1:J1"/>
    <mergeCell ref="B3:J3"/>
    <mergeCell ref="B37:B38"/>
    <mergeCell ref="B33:C34"/>
    <mergeCell ref="D33:G33"/>
    <mergeCell ref="B35:B36"/>
    <mergeCell ref="B5:J5"/>
    <mergeCell ref="H33:J33"/>
    <mergeCell ref="B32:H32"/>
  </mergeCells>
  <hyperlinks>
    <hyperlink ref="B1:F1" location="Cuprins_ro!B34" display="II. Poziția investițională internațională la 31.03.2023 (date provizorii) " xr:uid="{00000000-0004-0000-2300-000000000000}"/>
    <hyperlink ref="B1:J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0"/>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29.85546875" collapsed="false"/>
    <col min="3" max="10" customWidth="true" style="67" width="9.5703125" collapsed="false"/>
    <col min="11" max="16384" style="67" width="9.140625" collapsed="false"/>
  </cols>
  <sheetData>
    <row r="1" spans="1:11" s="594" customFormat="1" ht="14.25" x14ac:dyDescent="0.2">
      <c r="B1" s="975" t="s">
        <v>279</v>
      </c>
      <c r="C1" s="975"/>
      <c r="D1" s="975"/>
      <c r="E1" s="975"/>
      <c r="F1" s="975"/>
      <c r="G1" s="975"/>
      <c r="H1" s="975"/>
      <c r="I1" s="975"/>
      <c r="J1" s="975"/>
    </row>
    <row r="3" spans="1:11" s="594" customFormat="1" ht="14.25" x14ac:dyDescent="0.2">
      <c r="B3" s="809" t="s">
        <v>54</v>
      </c>
      <c r="C3" s="809"/>
      <c r="D3" s="809"/>
      <c r="E3" s="809"/>
      <c r="F3" s="809"/>
      <c r="G3" s="809"/>
      <c r="H3" s="809"/>
      <c r="I3" s="579"/>
      <c r="J3" s="579"/>
    </row>
    <row r="4" spans="1:11" ht="5.0999999999999996" customHeight="1" thickBot="1" x14ac:dyDescent="0.25">
      <c r="B4" s="241"/>
      <c r="C4" s="241"/>
      <c r="D4" s="241"/>
      <c r="E4" s="241"/>
      <c r="F4" s="241"/>
      <c r="G4" s="241"/>
      <c r="H4" s="241"/>
      <c r="I4" s="241"/>
      <c r="J4" s="241"/>
    </row>
    <row r="5" spans="1:11" ht="12.75" thickBot="1" x14ac:dyDescent="0.25">
      <c r="A5" s="326"/>
      <c r="B5" s="71"/>
      <c r="C5" s="879">
        <v>2024</v>
      </c>
      <c r="D5" s="969"/>
      <c r="E5" s="969"/>
      <c r="F5" s="970"/>
      <c r="G5" s="973">
        <v>2025</v>
      </c>
      <c r="H5" s="969"/>
      <c r="I5" s="974"/>
      <c r="J5" s="889" t="s">
        <v>556</v>
      </c>
      <c r="K5" s="317"/>
    </row>
    <row r="6" spans="1:11" ht="12.75" thickBot="1" x14ac:dyDescent="0.25">
      <c r="A6" s="326"/>
      <c r="B6" s="72"/>
      <c r="C6" s="599" t="s">
        <v>187</v>
      </c>
      <c r="D6" s="321" t="s">
        <v>0</v>
      </c>
      <c r="E6" s="322" t="s">
        <v>188</v>
      </c>
      <c r="F6" s="321" t="s">
        <v>189</v>
      </c>
      <c r="G6" s="323" t="s">
        <v>175</v>
      </c>
      <c r="H6" s="409" t="s">
        <v>172</v>
      </c>
      <c r="I6" s="409" t="s">
        <v>188</v>
      </c>
      <c r="J6" s="889"/>
      <c r="K6" s="318"/>
    </row>
    <row r="7" spans="1:11" ht="12.75" thickBot="1" x14ac:dyDescent="0.25">
      <c r="A7" s="326"/>
      <c r="B7" s="316"/>
      <c r="C7" s="967" t="s">
        <v>486</v>
      </c>
      <c r="D7" s="968"/>
      <c r="E7" s="968"/>
      <c r="F7" s="968"/>
      <c r="G7" s="968"/>
      <c r="H7" s="968"/>
      <c r="I7" s="593"/>
      <c r="J7" s="972"/>
      <c r="K7" s="318"/>
    </row>
    <row r="8" spans="1:11" ht="13.5" thickTop="1" thickBot="1" x14ac:dyDescent="0.25">
      <c r="A8" s="326"/>
      <c r="B8" s="324" t="s">
        <v>557</v>
      </c>
      <c r="C8" s="285" t="s">
        <v>244</v>
      </c>
      <c r="D8" s="285" t="s">
        <v>245</v>
      </c>
      <c r="E8" s="285" t="s">
        <v>246</v>
      </c>
      <c r="F8" s="285" t="s">
        <v>247</v>
      </c>
      <c r="G8" s="285" t="s">
        <v>248</v>
      </c>
      <c r="H8" s="285" t="s">
        <v>249</v>
      </c>
      <c r="I8" s="552" t="s">
        <v>250</v>
      </c>
      <c r="J8" s="410">
        <v>0.124</v>
      </c>
      <c r="K8" s="318"/>
    </row>
    <row r="9" spans="1:11" ht="12.75" thickBot="1" x14ac:dyDescent="0.25">
      <c r="A9" s="326"/>
      <c r="B9" s="320" t="s">
        <v>558</v>
      </c>
      <c r="C9" s="341" t="s">
        <v>251</v>
      </c>
      <c r="D9" s="341" t="s">
        <v>252</v>
      </c>
      <c r="E9" s="40" t="s">
        <v>253</v>
      </c>
      <c r="F9" s="40" t="s">
        <v>254</v>
      </c>
      <c r="G9" s="40" t="s">
        <v>255</v>
      </c>
      <c r="H9" s="40" t="s">
        <v>256</v>
      </c>
      <c r="I9" s="553" t="s">
        <v>257</v>
      </c>
      <c r="J9" s="411">
        <v>0.128</v>
      </c>
      <c r="K9" s="318"/>
    </row>
    <row r="10" spans="1:11" ht="12.75" thickBot="1" x14ac:dyDescent="0.25">
      <c r="A10" s="326"/>
      <c r="B10" s="7" t="s">
        <v>559</v>
      </c>
      <c r="C10" s="341" t="s">
        <v>258</v>
      </c>
      <c r="D10" s="341" t="s">
        <v>259</v>
      </c>
      <c r="E10" s="40" t="s">
        <v>260</v>
      </c>
      <c r="F10" s="40" t="s">
        <v>261</v>
      </c>
      <c r="G10" s="40" t="s">
        <v>262</v>
      </c>
      <c r="H10" s="40" t="s">
        <v>263</v>
      </c>
      <c r="I10" s="553" t="s">
        <v>264</v>
      </c>
      <c r="J10" s="411">
        <v>0.121</v>
      </c>
      <c r="K10" s="318"/>
    </row>
    <row r="11" spans="1:11" ht="13.5" thickTop="1" thickBot="1" x14ac:dyDescent="0.25">
      <c r="A11" s="326"/>
      <c r="B11" s="325" t="s">
        <v>560</v>
      </c>
      <c r="C11" s="40" t="s">
        <v>265</v>
      </c>
      <c r="D11" s="40" t="s">
        <v>266</v>
      </c>
      <c r="E11" s="40" t="s">
        <v>267</v>
      </c>
      <c r="F11" s="40" t="s">
        <v>268</v>
      </c>
      <c r="G11" s="40" t="s">
        <v>269</v>
      </c>
      <c r="H11" s="40" t="s">
        <v>270</v>
      </c>
      <c r="I11" s="553" t="s">
        <v>271</v>
      </c>
      <c r="J11" s="411">
        <v>0.21099999999999999</v>
      </c>
      <c r="K11" s="318"/>
    </row>
    <row r="12" spans="1:11" ht="12.75" thickBot="1" x14ac:dyDescent="0.25">
      <c r="A12" s="326"/>
      <c r="B12" s="320" t="s">
        <v>561</v>
      </c>
      <c r="C12" s="341" t="s">
        <v>272</v>
      </c>
      <c r="D12" s="341" t="s">
        <v>273</v>
      </c>
      <c r="E12" s="40" t="s">
        <v>274</v>
      </c>
      <c r="F12" s="40" t="s">
        <v>275</v>
      </c>
      <c r="G12" s="40" t="s">
        <v>276</v>
      </c>
      <c r="H12" s="40" t="s">
        <v>277</v>
      </c>
      <c r="I12" s="553" t="s">
        <v>278</v>
      </c>
      <c r="J12" s="411">
        <v>9.6000000000000002E-2</v>
      </c>
      <c r="K12" s="318"/>
    </row>
    <row r="13" spans="1:11" ht="12.75" thickBot="1" x14ac:dyDescent="0.25">
      <c r="A13" s="326"/>
      <c r="B13" s="315"/>
      <c r="C13" s="971" t="s">
        <v>487</v>
      </c>
      <c r="D13" s="971"/>
      <c r="E13" s="971"/>
      <c r="F13" s="971"/>
      <c r="G13" s="971"/>
      <c r="H13" s="971"/>
      <c r="I13" s="600"/>
      <c r="J13" s="739" t="s">
        <v>176</v>
      </c>
      <c r="K13" s="318"/>
    </row>
    <row r="14" spans="1:11" ht="13.5" thickTop="1" thickBot="1" x14ac:dyDescent="0.25">
      <c r="A14" s="326"/>
      <c r="B14" s="324" t="s">
        <v>557</v>
      </c>
      <c r="C14" s="554">
        <v>59</v>
      </c>
      <c r="D14" s="554">
        <v>57.5</v>
      </c>
      <c r="E14" s="448">
        <v>58.1</v>
      </c>
      <c r="F14" s="448">
        <v>56.7</v>
      </c>
      <c r="G14" s="448">
        <v>58.1</v>
      </c>
      <c r="H14" s="448">
        <v>60.7</v>
      </c>
      <c r="I14" s="555">
        <v>58.9</v>
      </c>
      <c r="J14" s="513">
        <v>2.2000000000000002</v>
      </c>
      <c r="K14" s="318"/>
    </row>
    <row r="15" spans="1:11" ht="12.75" thickBot="1" x14ac:dyDescent="0.25">
      <c r="A15" s="326"/>
      <c r="B15" s="325" t="s">
        <v>558</v>
      </c>
      <c r="C15" s="556">
        <v>22</v>
      </c>
      <c r="D15" s="556">
        <v>21.1</v>
      </c>
      <c r="E15" s="58">
        <v>22.3</v>
      </c>
      <c r="F15" s="58">
        <v>23.7</v>
      </c>
      <c r="G15" s="58">
        <v>23.8</v>
      </c>
      <c r="H15" s="58">
        <v>25.5</v>
      </c>
      <c r="I15" s="557">
        <v>24.7</v>
      </c>
      <c r="J15" s="514">
        <v>1</v>
      </c>
      <c r="K15" s="318"/>
    </row>
    <row r="16" spans="1:11" ht="12.75" thickBot="1" x14ac:dyDescent="0.25">
      <c r="A16" s="326"/>
      <c r="B16" s="325" t="s">
        <v>559</v>
      </c>
      <c r="C16" s="556">
        <v>37</v>
      </c>
      <c r="D16" s="556">
        <v>36.4</v>
      </c>
      <c r="E16" s="58">
        <v>35.799999999999997</v>
      </c>
      <c r="F16" s="58">
        <v>33</v>
      </c>
      <c r="G16" s="58">
        <v>34.299999999999997</v>
      </c>
      <c r="H16" s="58">
        <v>35.200000000000003</v>
      </c>
      <c r="I16" s="557">
        <v>34.200000000000003</v>
      </c>
      <c r="J16" s="514">
        <v>1.2</v>
      </c>
      <c r="K16" s="318"/>
    </row>
    <row r="17" spans="1:11" ht="12.75" thickBot="1" x14ac:dyDescent="0.25">
      <c r="A17" s="326"/>
      <c r="B17" s="325" t="s">
        <v>562</v>
      </c>
      <c r="C17" s="556">
        <v>15.8</v>
      </c>
      <c r="D17" s="556">
        <v>15.8</v>
      </c>
      <c r="E17" s="58">
        <v>15.7</v>
      </c>
      <c r="F17" s="58">
        <v>13.7</v>
      </c>
      <c r="G17" s="58">
        <v>14.9</v>
      </c>
      <c r="H17" s="58">
        <v>15.4</v>
      </c>
      <c r="I17" s="557">
        <v>15.4</v>
      </c>
      <c r="J17" s="514">
        <v>1.7</v>
      </c>
      <c r="K17" s="318"/>
    </row>
    <row r="18" spans="1:11" ht="12.75" thickBot="1" x14ac:dyDescent="0.25">
      <c r="A18" s="326"/>
      <c r="B18" s="7" t="s">
        <v>563</v>
      </c>
      <c r="C18" s="556">
        <v>43.2</v>
      </c>
      <c r="D18" s="556">
        <v>41.7</v>
      </c>
      <c r="E18" s="58">
        <v>42.4</v>
      </c>
      <c r="F18" s="58">
        <v>43</v>
      </c>
      <c r="G18" s="58">
        <v>43.2</v>
      </c>
      <c r="H18" s="58">
        <v>45.3</v>
      </c>
      <c r="I18" s="557">
        <v>43.5</v>
      </c>
      <c r="J18" s="514">
        <v>0.5</v>
      </c>
      <c r="K18" s="319"/>
    </row>
    <row r="19" spans="1:11" s="20" customFormat="1" ht="11.25" thickTop="1" x14ac:dyDescent="0.15">
      <c r="B19" s="966" t="s">
        <v>355</v>
      </c>
      <c r="C19" s="966"/>
      <c r="D19" s="966"/>
      <c r="E19" s="966"/>
      <c r="F19" s="966"/>
      <c r="G19" s="966"/>
      <c r="H19" s="966"/>
      <c r="I19" s="966"/>
      <c r="J19" s="966"/>
    </row>
    <row r="20" spans="1:11" s="20" customFormat="1" ht="10.5" x14ac:dyDescent="0.15">
      <c r="B20" s="966" t="s">
        <v>564</v>
      </c>
      <c r="C20" s="966"/>
      <c r="D20" s="966"/>
      <c r="E20" s="966"/>
      <c r="F20" s="966"/>
      <c r="G20" s="966"/>
      <c r="H20" s="966"/>
      <c r="I20" s="966"/>
      <c r="J20" s="966"/>
    </row>
  </sheetData>
  <mergeCells count="9">
    <mergeCell ref="B1:J1"/>
    <mergeCell ref="B3:H3"/>
    <mergeCell ref="B20:J20"/>
    <mergeCell ref="C7:H7"/>
    <mergeCell ref="C5:F5"/>
    <mergeCell ref="C13:H13"/>
    <mergeCell ref="J5:J7"/>
    <mergeCell ref="B19:J19"/>
    <mergeCell ref="G5:I5"/>
  </mergeCells>
  <hyperlinks>
    <hyperlink ref="B1:H1" location="Cuprins_ro!B44" display="III. Datoria externă brută la 31.03.2023 (date provizorii)" xr:uid="{00000000-0004-0000-2400-000000000000}"/>
    <hyperlink ref="B1:H1" location="Cuprins_ro!B40" display="III. Datoria externă brută la 31.03.2024 (date provizorii)" xr:uid="{00000000-0004-0000-2400-000003000000}"/>
    <hyperlink ref="B1:H1" location="Cuprins_ro!B41" display="III. Datoria externă brută la 30.09.2024 (date provizorii)" xr:uid="{4219586F-B396-498F-93CF-54342BF6E40E}"/>
    <hyperlink ref="B1:J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Q28"/>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0.28515625" collapsed="false"/>
    <col min="3" max="9" customWidth="true" style="67" width="9.140625" collapsed="false"/>
    <col min="10" max="10" customWidth="true" style="67" width="8.7109375" collapsed="false"/>
    <col min="11" max="16384" style="67" width="9.140625" collapsed="false"/>
  </cols>
  <sheetData>
    <row r="1" spans="2:11" s="594" customFormat="1" ht="14.25" x14ac:dyDescent="0.2">
      <c r="B1" s="975" t="s">
        <v>279</v>
      </c>
      <c r="C1" s="975"/>
      <c r="D1" s="975"/>
      <c r="E1" s="975"/>
      <c r="F1" s="975"/>
      <c r="G1" s="975"/>
      <c r="H1" s="975"/>
      <c r="I1" s="975"/>
      <c r="J1" s="975"/>
    </row>
    <row r="3" spans="2:11" s="594" customFormat="1" ht="14.25" x14ac:dyDescent="0.2">
      <c r="B3" s="809" t="s">
        <v>86</v>
      </c>
      <c r="C3" s="809"/>
      <c r="D3" s="809"/>
      <c r="E3" s="809"/>
      <c r="F3" s="809"/>
      <c r="G3" s="809"/>
      <c r="H3" s="809"/>
      <c r="I3" s="809"/>
      <c r="J3" s="809"/>
    </row>
    <row r="4" spans="2:11" ht="5.0999999999999996" customHeight="1" thickBot="1" x14ac:dyDescent="0.25"/>
    <row r="5" spans="2:11" ht="12.75" thickBot="1" x14ac:dyDescent="0.25">
      <c r="B5" s="969"/>
      <c r="C5" s="976">
        <v>2024</v>
      </c>
      <c r="D5" s="969"/>
      <c r="E5" s="969"/>
      <c r="F5" s="970"/>
      <c r="G5" s="973">
        <v>2025</v>
      </c>
      <c r="H5" s="969"/>
      <c r="I5" s="974"/>
      <c r="J5" s="889" t="s">
        <v>280</v>
      </c>
      <c r="K5" s="328"/>
    </row>
    <row r="6" spans="2:11" ht="12.75" thickBot="1" x14ac:dyDescent="0.25">
      <c r="B6" s="969"/>
      <c r="C6" s="258" t="s">
        <v>187</v>
      </c>
      <c r="D6" s="258" t="s">
        <v>0</v>
      </c>
      <c r="E6" s="258" t="s">
        <v>188</v>
      </c>
      <c r="F6" s="258" t="s">
        <v>189</v>
      </c>
      <c r="G6" s="258" t="s">
        <v>175</v>
      </c>
      <c r="H6" s="258" t="s">
        <v>172</v>
      </c>
      <c r="I6" s="258" t="s">
        <v>188</v>
      </c>
      <c r="J6" s="972"/>
      <c r="K6" s="328"/>
    </row>
    <row r="7" spans="2:11" ht="12.75" thickBot="1" x14ac:dyDescent="0.25">
      <c r="B7" s="883"/>
      <c r="C7" s="979" t="s">
        <v>5</v>
      </c>
      <c r="D7" s="980"/>
      <c r="E7" s="980"/>
      <c r="F7" s="980"/>
      <c r="G7" s="980"/>
      <c r="H7" s="980"/>
      <c r="I7" s="981"/>
      <c r="J7" s="412" t="s">
        <v>565</v>
      </c>
      <c r="K7" s="328"/>
    </row>
    <row r="8" spans="2:11" ht="13.5" thickTop="1" thickBot="1" x14ac:dyDescent="0.25">
      <c r="B8" s="325" t="s">
        <v>566</v>
      </c>
      <c r="C8" s="515">
        <v>37.200000000000003</v>
      </c>
      <c r="D8" s="515">
        <v>36.700000000000003</v>
      </c>
      <c r="E8" s="515">
        <v>38.4</v>
      </c>
      <c r="F8" s="515">
        <v>41.8</v>
      </c>
      <c r="G8" s="515">
        <v>40.9</v>
      </c>
      <c r="H8" s="515">
        <v>42</v>
      </c>
      <c r="I8" s="515">
        <v>42</v>
      </c>
      <c r="J8" s="413">
        <v>0.2</v>
      </c>
      <c r="K8" s="329"/>
    </row>
    <row r="9" spans="2:11" ht="12.75" thickBot="1" x14ac:dyDescent="0.25">
      <c r="B9" s="325" t="s">
        <v>567</v>
      </c>
      <c r="C9" s="58">
        <v>73.2</v>
      </c>
      <c r="D9" s="58">
        <v>72.5</v>
      </c>
      <c r="E9" s="58">
        <v>73</v>
      </c>
      <c r="F9" s="58">
        <v>75.8</v>
      </c>
      <c r="G9" s="58">
        <v>74.400000000000006</v>
      </c>
      <c r="H9" s="58">
        <v>74.7</v>
      </c>
      <c r="I9" s="58">
        <v>73.900000000000006</v>
      </c>
      <c r="J9" s="413">
        <v>-1.9</v>
      </c>
      <c r="K9" s="329"/>
    </row>
    <row r="10" spans="2:11" ht="12.75" thickBot="1" x14ac:dyDescent="0.25">
      <c r="B10" s="325" t="s">
        <v>568</v>
      </c>
      <c r="C10" s="58">
        <v>26.8</v>
      </c>
      <c r="D10" s="58">
        <v>27.5</v>
      </c>
      <c r="E10" s="58">
        <v>27</v>
      </c>
      <c r="F10" s="58">
        <v>24.2</v>
      </c>
      <c r="G10" s="58">
        <v>25.6</v>
      </c>
      <c r="H10" s="58">
        <v>25.3</v>
      </c>
      <c r="I10" s="58">
        <v>26.1</v>
      </c>
      <c r="J10" s="413">
        <v>1.9</v>
      </c>
      <c r="K10" s="329"/>
    </row>
    <row r="11" spans="2:11" ht="24.75" thickBot="1" x14ac:dyDescent="0.25">
      <c r="B11" s="325" t="s">
        <v>569</v>
      </c>
      <c r="C11" s="58">
        <v>59.3</v>
      </c>
      <c r="D11" s="58">
        <v>58.7</v>
      </c>
      <c r="E11" s="58">
        <v>60.3</v>
      </c>
      <c r="F11" s="58">
        <v>62.2</v>
      </c>
      <c r="G11" s="58">
        <v>61.9</v>
      </c>
      <c r="H11" s="58">
        <v>63.1</v>
      </c>
      <c r="I11" s="58">
        <v>63.3</v>
      </c>
      <c r="J11" s="413">
        <v>1.1000000000000001</v>
      </c>
      <c r="K11" s="329"/>
    </row>
    <row r="12" spans="2:11" ht="24.75" thickBot="1" x14ac:dyDescent="0.25">
      <c r="B12" s="325" t="s">
        <v>570</v>
      </c>
      <c r="C12" s="58">
        <v>0.6</v>
      </c>
      <c r="D12" s="58">
        <v>0.7</v>
      </c>
      <c r="E12" s="58">
        <v>0.6</v>
      </c>
      <c r="F12" s="58">
        <v>0.7</v>
      </c>
      <c r="G12" s="58">
        <v>0.6</v>
      </c>
      <c r="H12" s="58">
        <v>0.5</v>
      </c>
      <c r="I12" s="58">
        <v>0.5</v>
      </c>
      <c r="J12" s="413">
        <v>-0.2</v>
      </c>
      <c r="K12" s="329"/>
    </row>
    <row r="13" spans="2:11" ht="24.75" thickBot="1" x14ac:dyDescent="0.25">
      <c r="B13" s="325" t="s">
        <v>571</v>
      </c>
      <c r="C13" s="58">
        <v>86.4</v>
      </c>
      <c r="D13" s="58">
        <v>48.7</v>
      </c>
      <c r="E13" s="58">
        <v>152</v>
      </c>
      <c r="F13" s="58">
        <v>309.89999999999998</v>
      </c>
      <c r="G13" s="58">
        <v>57</v>
      </c>
      <c r="H13" s="58">
        <v>142.1</v>
      </c>
      <c r="I13" s="58">
        <v>113.3</v>
      </c>
      <c r="J13" s="413">
        <v>-196.6</v>
      </c>
      <c r="K13" s="329"/>
    </row>
    <row r="14" spans="2:11" ht="12.75" thickBot="1" x14ac:dyDescent="0.25">
      <c r="B14" s="327"/>
      <c r="C14" s="977" t="s">
        <v>572</v>
      </c>
      <c r="D14" s="971"/>
      <c r="E14" s="971"/>
      <c r="F14" s="971"/>
      <c r="G14" s="971"/>
      <c r="H14" s="971"/>
      <c r="I14" s="971"/>
      <c r="J14" s="978"/>
      <c r="K14" s="329"/>
    </row>
    <row r="15" spans="2:11" ht="37.5" thickTop="1" thickBot="1" x14ac:dyDescent="0.25">
      <c r="B15" s="7" t="s">
        <v>573</v>
      </c>
      <c r="C15" s="516">
        <v>8.6</v>
      </c>
      <c r="D15" s="516">
        <v>5.5</v>
      </c>
      <c r="E15" s="516">
        <v>5.6</v>
      </c>
      <c r="F15" s="516">
        <v>7.1</v>
      </c>
      <c r="G15" s="516">
        <v>7.1</v>
      </c>
      <c r="H15" s="516">
        <v>4.5999999999999996</v>
      </c>
      <c r="I15" s="516">
        <v>7.3</v>
      </c>
      <c r="J15" s="415">
        <v>0.2</v>
      </c>
      <c r="K15" s="329"/>
    </row>
    <row r="16" spans="2:11" s="20" customFormat="1" ht="10.5" x14ac:dyDescent="0.15">
      <c r="B16" s="966" t="s">
        <v>355</v>
      </c>
      <c r="C16" s="966"/>
      <c r="D16" s="966"/>
      <c r="E16" s="966"/>
      <c r="F16" s="966"/>
      <c r="G16" s="966"/>
      <c r="H16" s="966"/>
      <c r="I16" s="966"/>
      <c r="J16" s="966"/>
    </row>
    <row r="28" spans="11:17" ht="14.25" x14ac:dyDescent="0.2">
      <c r="K28" s="975"/>
      <c r="L28" s="975"/>
      <c r="M28" s="975"/>
      <c r="N28" s="975"/>
      <c r="O28" s="975"/>
      <c r="P28" s="975"/>
      <c r="Q28" s="975"/>
    </row>
  </sheetData>
  <mergeCells count="10">
    <mergeCell ref="K28:Q28"/>
    <mergeCell ref="B3:J3"/>
    <mergeCell ref="B1:J1"/>
    <mergeCell ref="J5:J6"/>
    <mergeCell ref="C5:F5"/>
    <mergeCell ref="B5:B7"/>
    <mergeCell ref="C14:J14"/>
    <mergeCell ref="B16:J16"/>
    <mergeCell ref="G5:I5"/>
    <mergeCell ref="C7:I7"/>
  </mergeCells>
  <hyperlinks>
    <hyperlink ref="B1:J1" location="Cuprins_ro!B44" display="III. Datoria externă brută la 31.03.2023 (date provizorii)" xr:uid="{0FB8A6E0-D603-40D1-8CC0-C0AC0B09775B}"/>
    <hyperlink ref="B1:J1" location="Cuprins_ro!B40" display="III. Datoria externă brută la 31.03.2024 (date provizorii)" xr:uid="{59112034-89DE-456D-9F23-2770D2D6A278}"/>
    <hyperlink ref="B1:J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Q29"/>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5.7109375" collapsed="false"/>
    <col min="3" max="9" customWidth="true" style="67" width="7.5703125" collapsed="false"/>
    <col min="10" max="16384" style="67" width="9.140625" collapsed="false"/>
  </cols>
  <sheetData>
    <row r="1" spans="2:9" s="594" customFormat="1" ht="14.25" x14ac:dyDescent="0.2">
      <c r="B1" s="975" t="s">
        <v>279</v>
      </c>
      <c r="C1" s="975"/>
      <c r="D1" s="975"/>
      <c r="E1" s="975"/>
      <c r="F1" s="975"/>
      <c r="G1" s="975"/>
      <c r="H1" s="975"/>
      <c r="I1" s="975"/>
    </row>
    <row r="3" spans="2:9" s="594" customFormat="1" ht="30" customHeight="1" x14ac:dyDescent="0.2">
      <c r="B3" s="982" t="s">
        <v>369</v>
      </c>
      <c r="C3" s="982"/>
      <c r="D3" s="982"/>
      <c r="E3" s="982"/>
      <c r="F3" s="982"/>
      <c r="G3" s="982"/>
      <c r="H3" s="982"/>
      <c r="I3" s="982"/>
    </row>
    <row r="4" spans="2:9" ht="5.0999999999999996" customHeight="1" x14ac:dyDescent="0.2"/>
    <row r="5" spans="2:9" ht="15.75" customHeight="1" thickBot="1" x14ac:dyDescent="0.25">
      <c r="B5" s="983"/>
      <c r="C5" s="879">
        <v>2024</v>
      </c>
      <c r="D5" s="880"/>
      <c r="E5" s="880"/>
      <c r="F5" s="881"/>
      <c r="G5" s="879">
        <v>2025</v>
      </c>
      <c r="H5" s="880"/>
      <c r="I5" s="881"/>
    </row>
    <row r="6" spans="2:9" ht="12.75" thickBot="1" x14ac:dyDescent="0.25">
      <c r="B6" s="983"/>
      <c r="C6" s="592" t="s">
        <v>187</v>
      </c>
      <c r="D6" s="604" t="s">
        <v>0</v>
      </c>
      <c r="E6" s="604" t="s">
        <v>188</v>
      </c>
      <c r="F6" s="604" t="s">
        <v>189</v>
      </c>
      <c r="G6" s="592" t="s">
        <v>175</v>
      </c>
      <c r="H6" s="592" t="s">
        <v>172</v>
      </c>
      <c r="I6" s="592" t="s">
        <v>188</v>
      </c>
    </row>
    <row r="7" spans="2:9" ht="12.75" thickBot="1" x14ac:dyDescent="0.25">
      <c r="B7" s="92"/>
      <c r="C7" s="984" t="s">
        <v>177</v>
      </c>
      <c r="D7" s="985"/>
      <c r="E7" s="985"/>
      <c r="F7" s="985"/>
      <c r="G7" s="985"/>
      <c r="H7" s="985"/>
      <c r="I7" s="986"/>
    </row>
    <row r="8" spans="2:9" ht="13.5" thickTop="1" thickBot="1" x14ac:dyDescent="0.25">
      <c r="B8" s="63" t="s">
        <v>574</v>
      </c>
      <c r="C8" s="56">
        <v>153.69</v>
      </c>
      <c r="D8" s="56">
        <v>245.03</v>
      </c>
      <c r="E8" s="56">
        <v>244.46</v>
      </c>
      <c r="F8" s="56">
        <v>195.74</v>
      </c>
      <c r="G8" s="56">
        <v>207.1</v>
      </c>
      <c r="H8" s="56">
        <v>343.44</v>
      </c>
      <c r="I8" s="56">
        <v>221.22</v>
      </c>
    </row>
    <row r="9" spans="2:9" ht="25.5" thickTop="1" thickBot="1" x14ac:dyDescent="0.25">
      <c r="B9" s="342" t="s">
        <v>575</v>
      </c>
      <c r="C9" s="40">
        <v>55.34</v>
      </c>
      <c r="D9" s="40">
        <v>101.57</v>
      </c>
      <c r="E9" s="40">
        <v>128.30000000000001</v>
      </c>
      <c r="F9" s="40">
        <v>67.06</v>
      </c>
      <c r="G9" s="40">
        <v>117.04</v>
      </c>
      <c r="H9" s="40">
        <v>214.65</v>
      </c>
      <c r="I9" s="40">
        <v>85.76</v>
      </c>
    </row>
    <row r="10" spans="2:9" ht="13.5" thickTop="1" thickBot="1" x14ac:dyDescent="0.25">
      <c r="B10" s="65" t="s">
        <v>576</v>
      </c>
      <c r="C10" s="287">
        <v>50.58</v>
      </c>
      <c r="D10" s="287">
        <v>93.88</v>
      </c>
      <c r="E10" s="287">
        <v>126.23</v>
      </c>
      <c r="F10" s="287">
        <v>59.09</v>
      </c>
      <c r="G10" s="287">
        <v>114.48</v>
      </c>
      <c r="H10" s="287">
        <v>202.55</v>
      </c>
      <c r="I10" s="287">
        <v>82.73</v>
      </c>
    </row>
    <row r="11" spans="2:9" ht="13.5" thickTop="1" thickBot="1" x14ac:dyDescent="0.25">
      <c r="B11" s="343" t="s">
        <v>577</v>
      </c>
      <c r="C11" s="208">
        <v>98.35</v>
      </c>
      <c r="D11" s="208">
        <v>143.46</v>
      </c>
      <c r="E11" s="208">
        <v>116.17</v>
      </c>
      <c r="F11" s="208">
        <v>128.68</v>
      </c>
      <c r="G11" s="208">
        <v>90.06</v>
      </c>
      <c r="H11" s="208">
        <v>128.79</v>
      </c>
      <c r="I11" s="208">
        <v>135.46</v>
      </c>
    </row>
    <row r="12" spans="2:9" ht="13.5" thickTop="1" thickBot="1" x14ac:dyDescent="0.25">
      <c r="B12" s="108"/>
      <c r="C12" s="987" t="s">
        <v>578</v>
      </c>
      <c r="D12" s="988"/>
      <c r="E12" s="988"/>
      <c r="F12" s="988"/>
      <c r="G12" s="988"/>
      <c r="H12" s="988"/>
      <c r="I12" s="988"/>
    </row>
    <row r="13" spans="2:9" ht="13.5" thickTop="1" thickBot="1" x14ac:dyDescent="0.25">
      <c r="B13" s="109" t="s">
        <v>574</v>
      </c>
      <c r="C13" s="209">
        <v>14.9</v>
      </c>
      <c r="D13" s="209">
        <v>24.2</v>
      </c>
      <c r="E13" s="209">
        <v>25.5</v>
      </c>
      <c r="F13" s="209">
        <v>16.7</v>
      </c>
      <c r="G13" s="209">
        <v>24.5</v>
      </c>
      <c r="H13" s="209">
        <v>38.1</v>
      </c>
      <c r="I13" s="209">
        <v>16.899999999999999</v>
      </c>
    </row>
    <row r="14" spans="2:9" ht="25.5" thickTop="1" thickBot="1" x14ac:dyDescent="0.25">
      <c r="B14" s="342" t="s">
        <v>575</v>
      </c>
      <c r="C14" s="210">
        <v>4</v>
      </c>
      <c r="D14" s="210">
        <v>7.3</v>
      </c>
      <c r="E14" s="210">
        <v>8.8000000000000007</v>
      </c>
      <c r="F14" s="210">
        <v>4.4000000000000004</v>
      </c>
      <c r="G14" s="210">
        <v>8.9</v>
      </c>
      <c r="H14" s="210">
        <v>15</v>
      </c>
      <c r="I14" s="210">
        <v>4.8</v>
      </c>
    </row>
    <row r="15" spans="2:9" ht="13.5" thickTop="1" thickBot="1" x14ac:dyDescent="0.25">
      <c r="B15" s="65" t="s">
        <v>576</v>
      </c>
      <c r="C15" s="293">
        <v>3.7</v>
      </c>
      <c r="D15" s="293">
        <v>6.7</v>
      </c>
      <c r="E15" s="293">
        <v>8.6999999999999993</v>
      </c>
      <c r="F15" s="293">
        <v>3.9</v>
      </c>
      <c r="G15" s="293">
        <v>8.6999999999999993</v>
      </c>
      <c r="H15" s="293">
        <v>14.1</v>
      </c>
      <c r="I15" s="293">
        <v>4.5999999999999996</v>
      </c>
    </row>
    <row r="16" spans="2:9" ht="13.5" thickTop="1" thickBot="1" x14ac:dyDescent="0.25">
      <c r="B16" s="343" t="s">
        <v>577</v>
      </c>
      <c r="C16" s="515">
        <v>7.2</v>
      </c>
      <c r="D16" s="515">
        <v>10.3</v>
      </c>
      <c r="E16" s="515">
        <v>8</v>
      </c>
      <c r="F16" s="515">
        <v>8.5</v>
      </c>
      <c r="G16" s="515">
        <v>6.9</v>
      </c>
      <c r="H16" s="515">
        <v>9</v>
      </c>
      <c r="I16" s="515">
        <v>7.5</v>
      </c>
    </row>
    <row r="17" spans="2:17" s="20" customFormat="1" ht="11.25" thickTop="1" x14ac:dyDescent="0.15">
      <c r="B17" s="966" t="s">
        <v>355</v>
      </c>
      <c r="C17" s="966"/>
      <c r="D17" s="966"/>
      <c r="E17" s="966"/>
      <c r="F17" s="966"/>
      <c r="G17" s="966"/>
      <c r="H17" s="966"/>
      <c r="I17" s="966"/>
      <c r="J17" s="966"/>
    </row>
    <row r="29" spans="2:17" ht="14.25" x14ac:dyDescent="0.2">
      <c r="J29" s="975"/>
      <c r="K29" s="975"/>
      <c r="L29" s="975"/>
      <c r="M29" s="975"/>
      <c r="N29" s="975"/>
      <c r="O29" s="975"/>
      <c r="P29" s="975"/>
      <c r="Q29" s="975"/>
    </row>
  </sheetData>
  <mergeCells count="9">
    <mergeCell ref="B3:I3"/>
    <mergeCell ref="B1:I1"/>
    <mergeCell ref="J29:Q29"/>
    <mergeCell ref="B5:B6"/>
    <mergeCell ref="C5:F5"/>
    <mergeCell ref="C7:I7"/>
    <mergeCell ref="C12:I12"/>
    <mergeCell ref="G5:I5"/>
    <mergeCell ref="B17:J17"/>
  </mergeCells>
  <hyperlinks>
    <hyperlink ref="B1:I1" location="Cuprins_ro!B44" display="III. Datoria externă brută la 31.03.2023 (date provizorii)" xr:uid="{7081645A-970A-4C45-BF80-FC7821436648}"/>
    <hyperlink ref="B1:I1" location="Cuprins_ro!B40" display="III. Datoria externă brută la 31.03.2024 (date provizorii)" xr:uid="{DD7E30E2-6DA1-4AAB-8914-5DF4D19AEEC1}"/>
    <hyperlink ref="B1:I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T43"/>
  <sheetViews>
    <sheetView showGridLines="0" showRowColHeaders="0" zoomScaleNormal="100" workbookViewId="0"/>
  </sheetViews>
  <sheetFormatPr defaultColWidth="9.140625" defaultRowHeight="12" x14ac:dyDescent="0.2"/>
  <cols>
    <col min="1" max="1" customWidth="true" style="69" width="5.7109375" collapsed="false"/>
    <col min="2" max="2" customWidth="true" style="69" width="28.7109375" collapsed="false"/>
    <col min="3" max="9" customWidth="true" style="69" width="8.5703125" collapsed="false"/>
    <col min="10" max="10" customWidth="true" style="69" width="3.0" collapsed="false"/>
    <col min="11" max="12" customWidth="true" style="69" width="15.42578125" collapsed="false"/>
    <col min="13" max="16384" style="69" width="9.140625" collapsed="false"/>
  </cols>
  <sheetData>
    <row r="1" spans="2:12" s="594" customFormat="1" ht="14.25" x14ac:dyDescent="0.2">
      <c r="B1" s="975" t="s">
        <v>279</v>
      </c>
      <c r="C1" s="975"/>
      <c r="D1" s="975"/>
      <c r="E1" s="975"/>
      <c r="F1" s="975"/>
      <c r="G1" s="975"/>
      <c r="H1" s="975"/>
      <c r="I1" s="975"/>
      <c r="J1" s="975"/>
      <c r="K1" s="975"/>
      <c r="L1" s="975"/>
    </row>
    <row r="2" spans="2:12" ht="12" customHeight="1" x14ac:dyDescent="0.2"/>
    <row r="3" spans="2:12" s="70" customFormat="1" ht="30" customHeight="1" x14ac:dyDescent="0.2">
      <c r="B3" s="982" t="s">
        <v>370</v>
      </c>
      <c r="C3" s="982"/>
      <c r="D3" s="982"/>
      <c r="E3" s="982"/>
      <c r="F3" s="982"/>
      <c r="G3" s="982"/>
      <c r="H3" s="982"/>
      <c r="I3" s="982"/>
      <c r="J3" s="982"/>
      <c r="K3" s="982"/>
      <c r="L3" s="982"/>
    </row>
    <row r="4" spans="2:12" ht="5.0999999999999996" customHeight="1" x14ac:dyDescent="0.2">
      <c r="B4" s="994"/>
      <c r="C4" s="994"/>
      <c r="D4" s="994"/>
      <c r="E4" s="88"/>
    </row>
    <row r="5" spans="2:12" s="107" customFormat="1" ht="30" customHeight="1" x14ac:dyDescent="0.2">
      <c r="B5" s="995" t="s">
        <v>142</v>
      </c>
      <c r="C5" s="995"/>
      <c r="D5" s="995"/>
      <c r="E5" s="995"/>
      <c r="F5" s="995"/>
      <c r="G5" s="995"/>
      <c r="H5" s="995"/>
      <c r="I5" s="995"/>
      <c r="J5" s="995"/>
      <c r="K5" s="995"/>
      <c r="L5" s="996"/>
    </row>
    <row r="6" spans="2:12" ht="4.5" customHeight="1" x14ac:dyDescent="0.2"/>
    <row r="28" spans="2:20" ht="14.25" x14ac:dyDescent="0.2">
      <c r="L28" s="975"/>
      <c r="M28" s="975"/>
      <c r="N28" s="975"/>
      <c r="O28" s="975"/>
      <c r="P28" s="975"/>
      <c r="Q28" s="975"/>
      <c r="R28" s="975"/>
      <c r="S28" s="975"/>
      <c r="T28" s="975"/>
    </row>
    <row r="32" spans="2:20" s="330" customFormat="1" ht="10.5" x14ac:dyDescent="0.15">
      <c r="B32" s="966" t="s">
        <v>355</v>
      </c>
      <c r="C32" s="966"/>
      <c r="D32" s="966"/>
      <c r="E32" s="966"/>
      <c r="F32" s="966"/>
      <c r="G32" s="966"/>
      <c r="H32" s="966"/>
      <c r="I32" s="966"/>
      <c r="J32" s="966"/>
    </row>
    <row r="34" spans="2:20" ht="15" customHeight="1" x14ac:dyDescent="0.2">
      <c r="B34" s="989"/>
      <c r="C34" s="991">
        <v>2024</v>
      </c>
      <c r="D34" s="992"/>
      <c r="E34" s="992"/>
      <c r="F34" s="993"/>
      <c r="G34" s="991">
        <v>2025</v>
      </c>
      <c r="H34" s="992"/>
      <c r="I34" s="993"/>
      <c r="J34" s="330"/>
      <c r="K34" s="330"/>
      <c r="L34" s="330"/>
    </row>
    <row r="35" spans="2:20" s="330" customFormat="1" ht="10.5" x14ac:dyDescent="0.15">
      <c r="B35" s="990"/>
      <c r="C35" s="432" t="s">
        <v>187</v>
      </c>
      <c r="D35" s="432" t="s">
        <v>0</v>
      </c>
      <c r="E35" s="432" t="s">
        <v>188</v>
      </c>
      <c r="F35" s="433" t="s">
        <v>189</v>
      </c>
      <c r="G35" s="432" t="s">
        <v>175</v>
      </c>
      <c r="H35" s="218" t="s">
        <v>172</v>
      </c>
      <c r="I35" s="218" t="s">
        <v>188</v>
      </c>
      <c r="K35" s="331"/>
      <c r="L35" s="331" t="s">
        <v>208</v>
      </c>
    </row>
    <row r="36" spans="2:20" s="330" customFormat="1" ht="10.5" x14ac:dyDescent="0.15">
      <c r="B36" s="219" t="s">
        <v>558</v>
      </c>
      <c r="C36" s="138">
        <v>3727.75</v>
      </c>
      <c r="D36" s="138">
        <v>3636.34</v>
      </c>
      <c r="E36" s="138">
        <v>4011.06</v>
      </c>
      <c r="F36" s="138">
        <v>4314.88</v>
      </c>
      <c r="G36" s="138">
        <v>4348.32</v>
      </c>
      <c r="H36" s="138">
        <v>4794.34</v>
      </c>
      <c r="I36" s="138">
        <v>4867.71</v>
      </c>
      <c r="K36" s="332" t="s">
        <v>411</v>
      </c>
      <c r="L36" s="138">
        <v>4476.5600000000004</v>
      </c>
      <c r="O36" s="20"/>
      <c r="P36" s="20"/>
      <c r="Q36" s="20"/>
      <c r="R36" s="20"/>
      <c r="S36" s="20"/>
      <c r="T36" s="20"/>
    </row>
    <row r="37" spans="2:20" s="330" customFormat="1" ht="10.5" x14ac:dyDescent="0.15">
      <c r="B37" s="219" t="s">
        <v>560</v>
      </c>
      <c r="C37" s="138">
        <v>1.42</v>
      </c>
      <c r="D37" s="138">
        <v>1.6600000000000001</v>
      </c>
      <c r="E37" s="138">
        <v>1.88</v>
      </c>
      <c r="F37" s="138">
        <v>2.12</v>
      </c>
      <c r="G37" s="138">
        <v>2.35</v>
      </c>
      <c r="H37" s="138">
        <v>2.5900000000000003</v>
      </c>
      <c r="I37" s="138">
        <v>3.5</v>
      </c>
      <c r="K37" s="332" t="s">
        <v>579</v>
      </c>
      <c r="L37" s="138">
        <v>387.64</v>
      </c>
      <c r="O37" s="20"/>
      <c r="P37" s="20"/>
      <c r="Q37" s="20"/>
      <c r="R37" s="20"/>
      <c r="S37" s="20"/>
      <c r="T37" s="20"/>
    </row>
    <row r="38" spans="2:20" s="330" customFormat="1" ht="10.5" x14ac:dyDescent="0.15">
      <c r="B38" s="219" t="s">
        <v>561</v>
      </c>
      <c r="C38" s="138">
        <v>3726.3358956840007</v>
      </c>
      <c r="D38" s="138">
        <v>3634.6762538309004</v>
      </c>
      <c r="E38" s="138">
        <v>4009.1799866189999</v>
      </c>
      <c r="F38" s="138">
        <v>4312.7619071469007</v>
      </c>
      <c r="G38" s="138">
        <v>4345.9657767725002</v>
      </c>
      <c r="H38" s="138">
        <v>4791.75</v>
      </c>
      <c r="I38" s="138">
        <v>4864.21</v>
      </c>
      <c r="K38" s="332" t="s">
        <v>580</v>
      </c>
      <c r="L38" s="138">
        <v>3.51</v>
      </c>
      <c r="O38" s="20"/>
      <c r="P38" s="20"/>
      <c r="Q38" s="20"/>
      <c r="R38" s="20"/>
      <c r="S38" s="20"/>
      <c r="T38" s="20"/>
    </row>
    <row r="39" spans="2:20" s="67" customFormat="1" ht="33.75" customHeight="1" x14ac:dyDescent="0.2">
      <c r="B39" s="75"/>
    </row>
    <row r="40" spans="2:20" s="67" customFormat="1" ht="11.25" customHeight="1" x14ac:dyDescent="0.2">
      <c r="B40" s="89"/>
    </row>
    <row r="43" spans="2:20" x14ac:dyDescent="0.2">
      <c r="C43" s="91"/>
      <c r="D43" s="91"/>
      <c r="E43" s="91"/>
      <c r="F43" s="91"/>
      <c r="G43" s="91"/>
      <c r="H43" s="91"/>
      <c r="I43" s="91"/>
    </row>
  </sheetData>
  <mergeCells count="9">
    <mergeCell ref="B3:L3"/>
    <mergeCell ref="B1:L1"/>
    <mergeCell ref="B34:B35"/>
    <mergeCell ref="C34:F34"/>
    <mergeCell ref="B4:D4"/>
    <mergeCell ref="B5:L5"/>
    <mergeCell ref="L28:T28"/>
    <mergeCell ref="G34:I34"/>
    <mergeCell ref="B32:J32"/>
  </mergeCells>
  <hyperlinks>
    <hyperlink ref="B1:L1" location="Cuprins_ro!B44" display="III. Datoria externă brută la 31.03.2023 (date provizorii)" xr:uid="{79265BB1-9881-4595-B0AE-5698CCCCB863}"/>
    <hyperlink ref="B1:L1" location="Cuprins_ro!B40" display="III. Datoria externă brută la 31.03.2024 (date provizorii)" xr:uid="{C9533D48-F34C-43C9-8134-14FFE4D5F3DC}"/>
    <hyperlink ref="B1:L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1"/>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2.28515625" collapsed="false"/>
    <col min="3" max="9" customWidth="true" style="67" width="9.42578125" collapsed="false"/>
    <col min="10" max="16384" style="67" width="9.140625" collapsed="false"/>
  </cols>
  <sheetData>
    <row r="1" spans="1:12" s="594" customFormat="1" ht="14.25" x14ac:dyDescent="0.2">
      <c r="B1" s="975" t="s">
        <v>279</v>
      </c>
      <c r="C1" s="975"/>
      <c r="D1" s="975"/>
      <c r="E1" s="975"/>
      <c r="F1" s="975"/>
      <c r="G1" s="975"/>
      <c r="H1" s="975"/>
      <c r="I1" s="975"/>
    </row>
    <row r="3" spans="1:12" s="594" customFormat="1" ht="14.25" x14ac:dyDescent="0.2">
      <c r="B3" s="982" t="s">
        <v>87</v>
      </c>
      <c r="C3" s="982"/>
      <c r="D3" s="982"/>
      <c r="E3" s="982"/>
      <c r="F3" s="982"/>
      <c r="G3" s="982"/>
      <c r="H3" s="982"/>
      <c r="I3" s="982"/>
    </row>
    <row r="4" spans="1:12" ht="3.75" customHeight="1" thickBot="1" x14ac:dyDescent="0.25"/>
    <row r="5" spans="1:12" ht="15.75" thickBot="1" x14ac:dyDescent="0.3">
      <c r="B5" s="242"/>
      <c r="C5" s="999">
        <v>2024</v>
      </c>
      <c r="D5" s="1000"/>
      <c r="E5" s="1000"/>
      <c r="F5" s="1001"/>
      <c r="G5" s="1002">
        <v>2025</v>
      </c>
      <c r="H5" s="1003"/>
      <c r="I5" s="1004"/>
      <c r="J5"/>
      <c r="K5"/>
      <c r="L5"/>
    </row>
    <row r="6" spans="1:12" ht="12.75" thickBot="1" x14ac:dyDescent="0.25">
      <c r="B6" s="253"/>
      <c r="C6" s="254" t="s">
        <v>187</v>
      </c>
      <c r="D6" s="255" t="s">
        <v>0</v>
      </c>
      <c r="E6" s="255" t="s">
        <v>188</v>
      </c>
      <c r="F6" s="255" t="s">
        <v>189</v>
      </c>
      <c r="G6" s="255" t="s">
        <v>175</v>
      </c>
      <c r="H6" s="255" t="s">
        <v>172</v>
      </c>
      <c r="I6" s="255" t="s">
        <v>188</v>
      </c>
    </row>
    <row r="7" spans="1:12" ht="13.5" thickTop="1" thickBot="1" x14ac:dyDescent="0.25">
      <c r="B7" s="245" t="s">
        <v>581</v>
      </c>
      <c r="C7" s="558">
        <v>349.25</v>
      </c>
      <c r="D7" s="558">
        <v>293.58</v>
      </c>
      <c r="E7" s="558">
        <v>253.52</v>
      </c>
      <c r="F7" s="558">
        <v>442.04</v>
      </c>
      <c r="G7" s="285">
        <v>379.97</v>
      </c>
      <c r="H7" s="558">
        <v>265.8</v>
      </c>
      <c r="I7" s="285">
        <v>223.91</v>
      </c>
    </row>
    <row r="8" spans="1:12" ht="12.75" thickBot="1" x14ac:dyDescent="0.25">
      <c r="B8" s="246" t="s">
        <v>582</v>
      </c>
      <c r="C8" s="341">
        <v>1.42</v>
      </c>
      <c r="D8" s="341">
        <v>1.66</v>
      </c>
      <c r="E8" s="341">
        <v>1.88</v>
      </c>
      <c r="F8" s="341">
        <v>2.12</v>
      </c>
      <c r="G8" s="40">
        <v>2.35</v>
      </c>
      <c r="H8" s="341">
        <v>2.59</v>
      </c>
      <c r="I8" s="40">
        <v>3.5</v>
      </c>
    </row>
    <row r="9" spans="1:12" ht="12.75" thickBot="1" x14ac:dyDescent="0.25">
      <c r="B9" s="248" t="s">
        <v>482</v>
      </c>
      <c r="C9" s="309">
        <v>0.36</v>
      </c>
      <c r="D9" s="309">
        <v>0.38</v>
      </c>
      <c r="E9" s="309">
        <v>0.37</v>
      </c>
      <c r="F9" s="309">
        <v>0.38</v>
      </c>
      <c r="G9" s="286">
        <v>0.39</v>
      </c>
      <c r="H9" s="309">
        <v>0.41</v>
      </c>
      <c r="I9" s="286">
        <v>1.0900000000000001</v>
      </c>
    </row>
    <row r="10" spans="1:12" ht="13.5" thickTop="1" thickBot="1" x14ac:dyDescent="0.25">
      <c r="B10" s="251" t="s">
        <v>583</v>
      </c>
      <c r="C10" s="309">
        <v>1.06</v>
      </c>
      <c r="D10" s="309">
        <v>1.28</v>
      </c>
      <c r="E10" s="309">
        <v>1.51</v>
      </c>
      <c r="F10" s="309">
        <v>1.74</v>
      </c>
      <c r="G10" s="286">
        <v>1.96</v>
      </c>
      <c r="H10" s="309">
        <v>2.1800000000000002</v>
      </c>
      <c r="I10" s="286">
        <v>2.41</v>
      </c>
    </row>
    <row r="11" spans="1:12" ht="24.75" thickBot="1" x14ac:dyDescent="0.25">
      <c r="A11" s="249"/>
      <c r="B11" s="246" t="s">
        <v>584</v>
      </c>
      <c r="C11" s="341">
        <v>347.83</v>
      </c>
      <c r="D11" s="341">
        <v>291.92</v>
      </c>
      <c r="E11" s="341">
        <v>251.64</v>
      </c>
      <c r="F11" s="341">
        <v>439.93</v>
      </c>
      <c r="G11" s="40">
        <v>377.62</v>
      </c>
      <c r="H11" s="341">
        <v>263.20999999999998</v>
      </c>
      <c r="I11" s="40">
        <v>220.41</v>
      </c>
    </row>
    <row r="12" spans="1:12" ht="12.75" thickBot="1" x14ac:dyDescent="0.25">
      <c r="B12" s="247" t="s">
        <v>411</v>
      </c>
      <c r="C12" s="309">
        <v>347.83</v>
      </c>
      <c r="D12" s="309">
        <v>291.92</v>
      </c>
      <c r="E12" s="309">
        <v>251.64</v>
      </c>
      <c r="F12" s="309">
        <v>439.93</v>
      </c>
      <c r="G12" s="286">
        <v>377.62</v>
      </c>
      <c r="H12" s="309">
        <v>263.20999999999998</v>
      </c>
      <c r="I12" s="286">
        <v>220.41</v>
      </c>
    </row>
    <row r="13" spans="1:12" ht="12.75" thickBot="1" x14ac:dyDescent="0.25">
      <c r="B13" s="344" t="s">
        <v>585</v>
      </c>
      <c r="C13" s="309">
        <v>11.24</v>
      </c>
      <c r="D13" s="309">
        <v>2.19</v>
      </c>
      <c r="E13" s="309">
        <v>2.0699999999999998</v>
      </c>
      <c r="F13" s="309">
        <v>1.98</v>
      </c>
      <c r="G13" s="286">
        <v>2.38</v>
      </c>
      <c r="H13" s="309">
        <v>4.03</v>
      </c>
      <c r="I13" s="286">
        <v>4.04</v>
      </c>
    </row>
    <row r="14" spans="1:12" ht="12.75" thickBot="1" x14ac:dyDescent="0.25">
      <c r="B14" s="250" t="s">
        <v>508</v>
      </c>
      <c r="C14" s="559">
        <v>11.25</v>
      </c>
      <c r="D14" s="559">
        <v>11.18</v>
      </c>
      <c r="E14" s="559">
        <v>12.38</v>
      </c>
      <c r="F14" s="559">
        <v>11.93</v>
      </c>
      <c r="G14" s="56">
        <v>12.37</v>
      </c>
      <c r="H14" s="559">
        <v>12.81</v>
      </c>
      <c r="I14" s="56">
        <v>12.78</v>
      </c>
    </row>
    <row r="15" spans="1:12" ht="24.75" thickBot="1" x14ac:dyDescent="0.25">
      <c r="B15" s="246" t="s">
        <v>584</v>
      </c>
      <c r="C15" s="341">
        <v>11.25</v>
      </c>
      <c r="D15" s="341">
        <v>11.18</v>
      </c>
      <c r="E15" s="341">
        <v>12.38</v>
      </c>
      <c r="F15" s="341">
        <v>11.93</v>
      </c>
      <c r="G15" s="40">
        <v>12.37</v>
      </c>
      <c r="H15" s="341">
        <v>12.81</v>
      </c>
      <c r="I15" s="40">
        <v>12.78</v>
      </c>
    </row>
    <row r="16" spans="1:12" ht="12.75" thickBot="1" x14ac:dyDescent="0.25">
      <c r="B16" s="247" t="s">
        <v>411</v>
      </c>
      <c r="C16" s="309">
        <v>11.25</v>
      </c>
      <c r="D16" s="309">
        <v>11.18</v>
      </c>
      <c r="E16" s="309">
        <v>12.38</v>
      </c>
      <c r="F16" s="309">
        <v>11.93</v>
      </c>
      <c r="G16" s="286">
        <v>12.37</v>
      </c>
      <c r="H16" s="309">
        <v>12.81</v>
      </c>
      <c r="I16" s="286">
        <v>12.78</v>
      </c>
    </row>
    <row r="17" spans="2:11" x14ac:dyDescent="0.2">
      <c r="B17" s="95" t="s">
        <v>434</v>
      </c>
      <c r="C17" s="572">
        <v>360.5</v>
      </c>
      <c r="D17" s="572">
        <v>304.76</v>
      </c>
      <c r="E17" s="572">
        <v>265.91000000000003</v>
      </c>
      <c r="F17" s="572">
        <v>453.97</v>
      </c>
      <c r="G17" s="476">
        <v>392.34</v>
      </c>
      <c r="H17" s="572">
        <v>278.61</v>
      </c>
      <c r="I17" s="476">
        <v>236.69</v>
      </c>
    </row>
    <row r="18" spans="2:11" x14ac:dyDescent="0.2">
      <c r="B18" s="997" t="s">
        <v>586</v>
      </c>
      <c r="C18" s="998"/>
      <c r="D18" s="998"/>
      <c r="E18" s="998"/>
      <c r="F18" s="998"/>
      <c r="G18" s="998"/>
      <c r="H18" s="998"/>
      <c r="I18" s="998"/>
    </row>
    <row r="19" spans="2:11" x14ac:dyDescent="0.2">
      <c r="B19" s="430" t="s">
        <v>355</v>
      </c>
    </row>
    <row r="31" spans="2:11" ht="14.25" x14ac:dyDescent="0.2">
      <c r="J31" s="975"/>
      <c r="K31" s="975"/>
    </row>
  </sheetData>
  <mergeCells count="6">
    <mergeCell ref="B1:I1"/>
    <mergeCell ref="J31:K31"/>
    <mergeCell ref="B18:I18"/>
    <mergeCell ref="C5:F5"/>
    <mergeCell ref="B3:I3"/>
    <mergeCell ref="G5:I5"/>
  </mergeCells>
  <hyperlinks>
    <hyperlink ref="B1:I1" location="Cuprins_ro!B44" display="III. Datoria externă brută la 31.03.2023 (date provizorii)" xr:uid="{C49C853C-9676-4BCB-A72D-624058436B9E}"/>
    <hyperlink ref="B1:I1" location="Cuprins_ro!B40" display="III. Datoria externă brută la 31.03.2024 (date provizorii)" xr:uid="{910DE753-8C8D-45F2-8B81-07A8E5E8CDAD}"/>
    <hyperlink ref="B1:I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V46"/>
  <sheetViews>
    <sheetView showGridLines="0" showRowColHeaders="0" zoomScaleNormal="100" workbookViewId="0"/>
  </sheetViews>
  <sheetFormatPr defaultColWidth="9.140625" defaultRowHeight="12.75" x14ac:dyDescent="0.2"/>
  <cols>
    <col min="1" max="1" customWidth="true" style="212" width="5.7109375" collapsed="false"/>
    <col min="2" max="2" customWidth="true" style="212" width="40.7109375" collapsed="false"/>
    <col min="3" max="9" customWidth="true" style="212" width="11.5703125" collapsed="false"/>
    <col min="10" max="16384" style="212" width="9.140625" collapsed="false"/>
  </cols>
  <sheetData>
    <row r="1" spans="2:19" s="594" customFormat="1" ht="14.25" x14ac:dyDescent="0.2">
      <c r="B1" s="768" t="s">
        <v>184</v>
      </c>
      <c r="C1" s="769"/>
      <c r="D1" s="769"/>
      <c r="E1" s="769"/>
      <c r="F1" s="769"/>
      <c r="G1" s="769"/>
      <c r="H1" s="769"/>
      <c r="I1" s="769"/>
    </row>
    <row r="2" spans="2:19" ht="11.25" customHeight="1" x14ac:dyDescent="0.2">
      <c r="B2" s="782"/>
      <c r="C2" s="783"/>
      <c r="D2" s="783"/>
      <c r="E2" s="783"/>
      <c r="F2" s="783"/>
      <c r="G2" s="783"/>
      <c r="H2" s="783"/>
      <c r="I2" s="783"/>
    </row>
    <row r="3" spans="2:19" s="623" customFormat="1" ht="14.25" x14ac:dyDescent="0.25">
      <c r="B3" s="770" t="s">
        <v>190</v>
      </c>
      <c r="C3" s="770"/>
      <c r="D3" s="770"/>
      <c r="E3" s="770"/>
      <c r="F3" s="770"/>
      <c r="G3" s="770"/>
      <c r="H3" s="770"/>
      <c r="I3" s="770"/>
      <c r="J3" s="215"/>
    </row>
    <row r="4" spans="2:19" ht="5.0999999999999996" customHeight="1" x14ac:dyDescent="0.2">
      <c r="B4" s="211"/>
      <c r="C4" s="19"/>
      <c r="D4" s="19"/>
      <c r="E4" s="19"/>
      <c r="F4" s="19"/>
      <c r="G4" s="19"/>
      <c r="H4" s="19"/>
      <c r="I4" s="19"/>
      <c r="J4" s="213"/>
      <c r="K4" s="213"/>
      <c r="L4" s="213"/>
      <c r="M4" s="213"/>
      <c r="N4" s="213"/>
      <c r="O4" s="213"/>
      <c r="P4" s="213"/>
      <c r="Q4" s="213"/>
    </row>
    <row r="5" spans="2:19" s="216" customFormat="1" ht="14.25" x14ac:dyDescent="0.2">
      <c r="B5" s="789" t="s">
        <v>46</v>
      </c>
      <c r="C5" s="789"/>
      <c r="D5" s="789"/>
      <c r="E5" s="789"/>
      <c r="F5" s="789"/>
      <c r="G5" s="789"/>
      <c r="H5" s="789"/>
      <c r="I5" s="789"/>
      <c r="J5" s="214"/>
      <c r="K5" s="215"/>
      <c r="L5" s="215"/>
      <c r="M5" s="215"/>
      <c r="N5" s="215"/>
      <c r="O5" s="215"/>
      <c r="P5" s="215"/>
      <c r="Q5" s="215"/>
    </row>
    <row r="6" spans="2:19" x14ac:dyDescent="0.2">
      <c r="C6" s="217"/>
      <c r="D6" s="217"/>
      <c r="E6" s="217"/>
      <c r="F6" s="217"/>
      <c r="G6" s="217"/>
      <c r="H6" s="217"/>
      <c r="I6" s="217"/>
      <c r="S6" s="217"/>
    </row>
    <row r="25" spans="2:18" s="221" customFormat="1" ht="10.5" x14ac:dyDescent="0.15">
      <c r="B25" s="442" t="s">
        <v>355</v>
      </c>
    </row>
    <row r="27" spans="2:18" ht="15" customHeight="1" x14ac:dyDescent="0.2">
      <c r="B27" s="780"/>
      <c r="C27" s="784">
        <v>2024</v>
      </c>
      <c r="D27" s="785"/>
      <c r="E27" s="785"/>
      <c r="F27" s="785"/>
      <c r="G27" s="786">
        <v>2025</v>
      </c>
      <c r="H27" s="787"/>
      <c r="I27" s="788"/>
    </row>
    <row r="28" spans="2:18" s="221" customFormat="1" ht="10.5" x14ac:dyDescent="0.15">
      <c r="B28" s="781"/>
      <c r="C28" s="432" t="s">
        <v>187</v>
      </c>
      <c r="D28" s="432" t="s">
        <v>0</v>
      </c>
      <c r="E28" s="432" t="s">
        <v>188</v>
      </c>
      <c r="F28" s="433" t="s">
        <v>189</v>
      </c>
      <c r="G28" s="432" t="s">
        <v>175</v>
      </c>
      <c r="H28" s="218" t="s">
        <v>172</v>
      </c>
      <c r="I28" s="218" t="s">
        <v>188</v>
      </c>
    </row>
    <row r="29" spans="2:18" s="221" customFormat="1" ht="10.5" x14ac:dyDescent="0.15">
      <c r="B29" s="219" t="s">
        <v>389</v>
      </c>
      <c r="C29" s="347">
        <f t="shared" ref="C29:I29" si="0">SUM(C30:C31)</f>
        <v>94.039707630180516</v>
      </c>
      <c r="D29" s="347">
        <f t="shared" si="0"/>
        <v>92.271342991863719</v>
      </c>
      <c r="E29" s="347">
        <f t="shared" si="0"/>
        <v>81.761893700755593</v>
      </c>
      <c r="F29" s="347">
        <f t="shared" si="0"/>
        <v>89.479372719490627</v>
      </c>
      <c r="G29" s="347">
        <f t="shared" si="0"/>
        <v>102.5</v>
      </c>
      <c r="H29" s="347">
        <f t="shared" ref="H29" si="1">SUM(H30:H31)</f>
        <v>91.5</v>
      </c>
      <c r="I29" s="347">
        <f t="shared" si="0"/>
        <v>82.1</v>
      </c>
      <c r="M29" s="624"/>
      <c r="N29" s="625"/>
      <c r="O29" s="625"/>
      <c r="P29" s="625"/>
      <c r="Q29" s="625"/>
      <c r="R29" s="625"/>
    </row>
    <row r="30" spans="2:18" s="221" customFormat="1" ht="10.5" x14ac:dyDescent="0.15">
      <c r="B30" s="219" t="s">
        <v>390</v>
      </c>
      <c r="C30" s="347">
        <v>35.72637522258654</v>
      </c>
      <c r="D30" s="347">
        <v>32.882431581497798</v>
      </c>
      <c r="E30" s="347">
        <v>27.855841007735808</v>
      </c>
      <c r="F30" s="347">
        <v>31.13695060565707</v>
      </c>
      <c r="G30" s="347">
        <v>33.200000000000003</v>
      </c>
      <c r="H30" s="347">
        <v>30.1</v>
      </c>
      <c r="I30" s="347">
        <v>29.6</v>
      </c>
      <c r="N30" s="625"/>
      <c r="O30" s="625"/>
      <c r="P30" s="625"/>
      <c r="Q30" s="625"/>
      <c r="R30" s="625"/>
    </row>
    <row r="31" spans="2:18" s="221" customFormat="1" ht="10.5" x14ac:dyDescent="0.15">
      <c r="B31" s="219" t="s">
        <v>391</v>
      </c>
      <c r="C31" s="347">
        <v>58.313332407593975</v>
      </c>
      <c r="D31" s="347">
        <v>59.388911410365928</v>
      </c>
      <c r="E31" s="347">
        <v>53.906052693019788</v>
      </c>
      <c r="F31" s="347">
        <v>58.342422113833557</v>
      </c>
      <c r="G31" s="347">
        <v>69.3</v>
      </c>
      <c r="H31" s="347">
        <v>61.4</v>
      </c>
      <c r="I31" s="347">
        <v>52.5</v>
      </c>
      <c r="N31" s="625"/>
      <c r="O31" s="625"/>
      <c r="P31" s="625"/>
      <c r="Q31" s="625"/>
      <c r="R31" s="625"/>
    </row>
    <row r="32" spans="2:18" ht="6.75" customHeight="1" x14ac:dyDescent="0.2">
      <c r="B32" s="483"/>
      <c r="L32" s="221"/>
      <c r="M32" s="221"/>
      <c r="N32" s="221"/>
      <c r="O32" s="221"/>
      <c r="P32" s="221"/>
    </row>
    <row r="33" spans="2:22" s="628" customFormat="1" ht="10.5" x14ac:dyDescent="0.15">
      <c r="B33" s="626"/>
      <c r="C33" s="743" t="s">
        <v>191</v>
      </c>
      <c r="D33" s="743" t="s">
        <v>192</v>
      </c>
      <c r="E33" s="627" t="s">
        <v>193</v>
      </c>
      <c r="F33" s="627" t="s">
        <v>194</v>
      </c>
      <c r="G33" s="627" t="s">
        <v>178</v>
      </c>
      <c r="H33" s="627" t="s">
        <v>195</v>
      </c>
      <c r="I33" s="627" t="s">
        <v>196</v>
      </c>
    </row>
    <row r="34" spans="2:22" s="221" customFormat="1" ht="10.5" x14ac:dyDescent="0.15">
      <c r="B34" s="629" t="s">
        <v>392</v>
      </c>
      <c r="C34" s="630">
        <f>C35+C36</f>
        <v>125.48369827593811</v>
      </c>
      <c r="D34" s="630">
        <f t="shared" ref="D34:I34" si="2">D35+D36</f>
        <v>121.78337562447089</v>
      </c>
      <c r="E34" s="630">
        <f t="shared" si="2"/>
        <v>123.34033444673952</v>
      </c>
      <c r="F34" s="630">
        <f t="shared" si="2"/>
        <v>119.74355870010305</v>
      </c>
      <c r="G34" s="630">
        <f t="shared" si="2"/>
        <v>121.1</v>
      </c>
      <c r="H34" s="630">
        <f t="shared" ref="H34" si="3">H35+H36</f>
        <v>126.19999999999999</v>
      </c>
      <c r="I34" s="630">
        <f t="shared" si="2"/>
        <v>123.9</v>
      </c>
      <c r="M34" s="20"/>
      <c r="N34" s="20"/>
      <c r="O34" s="20"/>
      <c r="P34" s="20"/>
      <c r="Q34" s="20"/>
      <c r="R34" s="20"/>
      <c r="S34" s="20"/>
      <c r="T34" s="624"/>
      <c r="U34" s="624"/>
      <c r="V34" s="631"/>
    </row>
    <row r="35" spans="2:22" s="221" customFormat="1" ht="10.5" x14ac:dyDescent="0.15">
      <c r="B35" s="629" t="s">
        <v>393</v>
      </c>
      <c r="C35" s="443">
        <v>45.502803066876019</v>
      </c>
      <c r="D35" s="443">
        <v>43.797375249611115</v>
      </c>
      <c r="E35" s="443">
        <v>43.927581376948893</v>
      </c>
      <c r="F35" s="443">
        <v>43.181682133564145</v>
      </c>
      <c r="G35" s="443">
        <v>42.5</v>
      </c>
      <c r="H35" s="443">
        <v>43.6</v>
      </c>
      <c r="I35" s="443">
        <v>42.9</v>
      </c>
      <c r="M35" s="20"/>
      <c r="N35" s="20"/>
      <c r="O35" s="20"/>
      <c r="P35" s="20"/>
      <c r="Q35" s="20"/>
      <c r="R35" s="20"/>
      <c r="S35" s="20"/>
      <c r="T35" s="624"/>
      <c r="U35" s="624"/>
      <c r="V35" s="631"/>
    </row>
    <row r="36" spans="2:22" s="221" customFormat="1" ht="10.5" x14ac:dyDescent="0.15">
      <c r="B36" s="629" t="s">
        <v>394</v>
      </c>
      <c r="C36" s="443">
        <v>79.980895209062083</v>
      </c>
      <c r="D36" s="443">
        <v>77.986000374859771</v>
      </c>
      <c r="E36" s="443">
        <v>79.412753069790625</v>
      </c>
      <c r="F36" s="443">
        <v>76.561876566538913</v>
      </c>
      <c r="G36" s="443">
        <v>78.599999999999994</v>
      </c>
      <c r="H36" s="443">
        <v>82.6</v>
      </c>
      <c r="I36" s="443">
        <v>81</v>
      </c>
      <c r="M36" s="20"/>
      <c r="N36" s="20"/>
      <c r="O36" s="20"/>
      <c r="P36" s="20"/>
      <c r="Q36" s="20"/>
      <c r="R36" s="20"/>
      <c r="S36" s="20"/>
      <c r="T36" s="624"/>
      <c r="U36" s="624"/>
      <c r="V36" s="631"/>
    </row>
    <row r="44" spans="2:22" x14ac:dyDescent="0.2">
      <c r="C44" s="220"/>
      <c r="D44" s="220"/>
      <c r="E44" s="220"/>
      <c r="F44" s="220"/>
      <c r="G44" s="220"/>
      <c r="H44" s="220"/>
      <c r="I44" s="220"/>
    </row>
    <row r="45" spans="2:22" x14ac:dyDescent="0.2">
      <c r="C45" s="220"/>
      <c r="D45" s="220"/>
      <c r="E45" s="220"/>
      <c r="F45" s="220"/>
      <c r="G45" s="220"/>
      <c r="H45" s="220"/>
      <c r="I45" s="220"/>
    </row>
    <row r="46" spans="2:22" x14ac:dyDescent="0.2">
      <c r="C46" s="220"/>
      <c r="D46" s="220"/>
      <c r="E46" s="220"/>
      <c r="F46" s="220"/>
      <c r="G46" s="220"/>
      <c r="H46" s="220"/>
      <c r="I46" s="220"/>
    </row>
  </sheetData>
  <mergeCells count="7">
    <mergeCell ref="B1:I1"/>
    <mergeCell ref="B5:I5"/>
    <mergeCell ref="B3:I3"/>
    <mergeCell ref="B27:B28"/>
    <mergeCell ref="B2:I2"/>
    <mergeCell ref="C27:F27"/>
    <mergeCell ref="G27:I27"/>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Q36"/>
  <sheetViews>
    <sheetView showGridLines="0" showRowColHeaders="0" zoomScaleNormal="100" workbookViewId="0"/>
  </sheetViews>
  <sheetFormatPr defaultColWidth="9.140625" defaultRowHeight="12" customHeight="1" x14ac:dyDescent="0.2"/>
  <cols>
    <col min="1" max="1" customWidth="true" style="84" width="5.7109375" collapsed="false"/>
    <col min="2" max="2" customWidth="true" style="84" width="29.0" collapsed="false"/>
    <col min="3" max="9" customWidth="true" style="68" width="9.140625" collapsed="false"/>
    <col min="10" max="16384" style="84" width="9.140625" collapsed="false"/>
  </cols>
  <sheetData>
    <row r="1" spans="2:9" s="594" customFormat="1" ht="14.25" x14ac:dyDescent="0.2">
      <c r="B1" s="975" t="s">
        <v>279</v>
      </c>
      <c r="C1" s="975"/>
      <c r="D1" s="975"/>
      <c r="E1" s="975"/>
      <c r="F1" s="975"/>
      <c r="G1" s="975"/>
      <c r="H1" s="975"/>
      <c r="I1" s="975"/>
    </row>
    <row r="2" spans="2:9" s="67" customFormat="1" ht="15" customHeight="1" x14ac:dyDescent="0.2">
      <c r="B2" s="76"/>
      <c r="C2" s="82"/>
      <c r="D2" s="82"/>
      <c r="E2" s="82"/>
      <c r="F2" s="82"/>
      <c r="G2" s="82"/>
      <c r="H2" s="82"/>
      <c r="I2" s="82"/>
    </row>
    <row r="3" spans="2:9" s="66" customFormat="1" ht="30" customHeight="1" x14ac:dyDescent="0.2">
      <c r="B3" s="982" t="s">
        <v>77</v>
      </c>
      <c r="C3" s="982"/>
      <c r="D3" s="982"/>
      <c r="E3" s="982"/>
      <c r="F3" s="982"/>
      <c r="G3" s="982"/>
      <c r="H3" s="982"/>
      <c r="I3" s="982"/>
    </row>
    <row r="4" spans="2:9" s="67" customFormat="1" ht="5.0999999999999996" customHeight="1" x14ac:dyDescent="0.2"/>
    <row r="5" spans="2:9" s="106" customFormat="1" ht="14.25" x14ac:dyDescent="0.2">
      <c r="B5" s="1010" t="s">
        <v>173</v>
      </c>
      <c r="C5" s="1010"/>
      <c r="D5" s="1010"/>
      <c r="E5" s="1010"/>
      <c r="F5" s="1010"/>
      <c r="G5" s="1010"/>
      <c r="H5" s="1010"/>
      <c r="I5" s="1010"/>
    </row>
    <row r="6" spans="2:9" s="67" customFormat="1" ht="15" customHeight="1" x14ac:dyDescent="0.2">
      <c r="B6" s="76"/>
      <c r="C6" s="82"/>
      <c r="D6" s="82"/>
      <c r="E6" s="82"/>
      <c r="F6" s="82"/>
      <c r="G6" s="82"/>
      <c r="H6" s="82"/>
      <c r="I6" s="82"/>
    </row>
    <row r="7" spans="2:9" s="67" customFormat="1" ht="15" customHeight="1" x14ac:dyDescent="0.2">
      <c r="B7" s="82"/>
    </row>
    <row r="8" spans="2:9" ht="12" customHeight="1" x14ac:dyDescent="0.2">
      <c r="B8" s="83"/>
      <c r="C8" s="84"/>
      <c r="D8" s="84"/>
      <c r="E8" s="84"/>
      <c r="F8" s="84"/>
      <c r="G8" s="84"/>
      <c r="H8" s="84"/>
      <c r="I8" s="84"/>
    </row>
    <row r="9" spans="2:9" ht="12" customHeight="1" x14ac:dyDescent="0.2">
      <c r="B9" s="68"/>
      <c r="C9" s="84"/>
      <c r="D9" s="84"/>
      <c r="E9" s="84"/>
      <c r="F9" s="84"/>
      <c r="G9" s="84"/>
      <c r="H9" s="84"/>
      <c r="I9" s="84"/>
    </row>
    <row r="10" spans="2:9" ht="12" customHeight="1" x14ac:dyDescent="0.2">
      <c r="B10" s="68"/>
      <c r="C10" s="84"/>
      <c r="D10" s="84"/>
      <c r="E10" s="84"/>
      <c r="F10" s="84"/>
      <c r="G10" s="84"/>
      <c r="H10" s="84"/>
      <c r="I10" s="84"/>
    </row>
    <row r="11" spans="2:9" ht="12" customHeight="1" x14ac:dyDescent="0.2">
      <c r="B11" s="68"/>
      <c r="C11" s="84"/>
      <c r="D11" s="84"/>
      <c r="E11" s="84"/>
      <c r="F11" s="84"/>
      <c r="G11" s="84"/>
      <c r="H11" s="84"/>
      <c r="I11" s="84"/>
    </row>
    <row r="12" spans="2:9" ht="12" customHeight="1" x14ac:dyDescent="0.2">
      <c r="B12" s="68"/>
      <c r="C12" s="84"/>
      <c r="D12" s="84"/>
      <c r="E12" s="84"/>
      <c r="F12" s="84"/>
      <c r="G12" s="84"/>
      <c r="H12" s="84"/>
      <c r="I12" s="84"/>
    </row>
    <row r="13" spans="2:9" ht="12" customHeight="1" x14ac:dyDescent="0.2">
      <c r="B13" s="68"/>
      <c r="C13" s="84"/>
      <c r="D13" s="84"/>
      <c r="E13" s="84"/>
      <c r="F13" s="84"/>
      <c r="G13" s="84"/>
      <c r="H13" s="84"/>
      <c r="I13" s="84"/>
    </row>
    <row r="14" spans="2:9" ht="12" customHeight="1" x14ac:dyDescent="0.2">
      <c r="B14" s="68"/>
      <c r="C14" s="84"/>
      <c r="D14" s="84"/>
      <c r="E14" s="84"/>
      <c r="F14" s="84"/>
      <c r="G14" s="84"/>
      <c r="H14" s="84"/>
      <c r="I14" s="84"/>
    </row>
    <row r="15" spans="2:9" ht="12" customHeight="1" x14ac:dyDescent="0.2">
      <c r="B15" s="68"/>
      <c r="C15" s="84"/>
      <c r="D15" s="84"/>
      <c r="E15" s="84"/>
      <c r="F15" s="84"/>
      <c r="G15" s="84"/>
      <c r="H15" s="84"/>
      <c r="I15" s="84"/>
    </row>
    <row r="16" spans="2:9" ht="12" customHeight="1" x14ac:dyDescent="0.2">
      <c r="B16" s="68"/>
      <c r="C16" s="84"/>
      <c r="D16" s="84"/>
      <c r="E16" s="84"/>
      <c r="F16" s="84"/>
      <c r="G16" s="84"/>
      <c r="H16" s="84"/>
      <c r="I16" s="84"/>
    </row>
    <row r="17" spans="2:17" ht="12" customHeight="1" x14ac:dyDescent="0.2">
      <c r="B17" s="68"/>
      <c r="C17" s="84"/>
      <c r="D17" s="84"/>
      <c r="E17" s="84"/>
      <c r="F17" s="84"/>
      <c r="G17" s="84"/>
      <c r="H17" s="84"/>
      <c r="I17" s="84"/>
    </row>
    <row r="18" spans="2:17" s="85" customFormat="1" ht="12" customHeight="1" x14ac:dyDescent="0.25"/>
    <row r="19" spans="2:17" ht="12" customHeight="1" x14ac:dyDescent="0.2">
      <c r="B19" s="68"/>
      <c r="C19" s="84"/>
      <c r="D19" s="84"/>
      <c r="E19" s="84"/>
      <c r="F19" s="84"/>
      <c r="G19" s="84"/>
      <c r="H19" s="84"/>
      <c r="I19" s="84"/>
    </row>
    <row r="20" spans="2:17" ht="12" customHeight="1" x14ac:dyDescent="0.2">
      <c r="B20" s="68"/>
      <c r="C20" s="84"/>
      <c r="D20" s="84"/>
      <c r="E20" s="84"/>
      <c r="F20" s="84"/>
      <c r="G20" s="84"/>
      <c r="H20" s="84"/>
      <c r="I20" s="84"/>
    </row>
    <row r="21" spans="2:17" ht="12" customHeight="1" x14ac:dyDescent="0.2">
      <c r="B21" s="68"/>
      <c r="C21" s="84"/>
      <c r="D21" s="84"/>
      <c r="E21" s="84"/>
      <c r="F21" s="84"/>
      <c r="G21" s="84"/>
      <c r="H21" s="84"/>
      <c r="I21" s="84"/>
    </row>
    <row r="22" spans="2:17" ht="12" customHeight="1" x14ac:dyDescent="0.2">
      <c r="B22" s="68"/>
      <c r="C22" s="84"/>
      <c r="D22" s="84"/>
      <c r="E22" s="84"/>
      <c r="F22" s="84"/>
      <c r="G22" s="84"/>
      <c r="H22" s="84"/>
      <c r="I22" s="84"/>
    </row>
    <row r="23" spans="2:17" ht="12" customHeight="1" x14ac:dyDescent="0.2">
      <c r="B23" s="68"/>
      <c r="C23" s="84"/>
      <c r="D23" s="84"/>
      <c r="E23" s="84"/>
      <c r="F23" s="84"/>
      <c r="G23" s="84"/>
      <c r="H23" s="84"/>
      <c r="I23" s="84"/>
    </row>
    <row r="24" spans="2:17" ht="12" customHeight="1" x14ac:dyDescent="0.2">
      <c r="B24" s="68"/>
      <c r="C24" s="84"/>
      <c r="D24" s="84"/>
      <c r="E24" s="84"/>
      <c r="F24" s="84"/>
      <c r="G24" s="84"/>
      <c r="H24" s="84"/>
      <c r="I24" s="84"/>
    </row>
    <row r="25" spans="2:17" ht="12" customHeight="1" x14ac:dyDescent="0.2">
      <c r="B25" s="68"/>
      <c r="C25" s="84"/>
      <c r="D25" s="84"/>
      <c r="E25" s="84"/>
      <c r="F25" s="84"/>
      <c r="G25" s="84"/>
      <c r="H25" s="84"/>
      <c r="I25" s="84"/>
    </row>
    <row r="26" spans="2:17" x14ac:dyDescent="0.2">
      <c r="B26" s="430" t="s">
        <v>355</v>
      </c>
      <c r="C26" s="84"/>
      <c r="D26" s="84"/>
      <c r="E26" s="84"/>
      <c r="F26" s="84"/>
      <c r="G26" s="84"/>
      <c r="H26" s="84"/>
      <c r="I26" s="84"/>
    </row>
    <row r="27" spans="2:17" ht="12" customHeight="1" x14ac:dyDescent="0.2">
      <c r="B27" s="68"/>
      <c r="C27" s="84"/>
      <c r="D27" s="84"/>
      <c r="E27" s="84"/>
      <c r="F27" s="84"/>
      <c r="G27" s="84"/>
      <c r="H27" s="84"/>
      <c r="I27" s="84"/>
    </row>
    <row r="28" spans="2:17" ht="12" customHeight="1" x14ac:dyDescent="0.2">
      <c r="B28" s="1008"/>
      <c r="C28" s="1005">
        <v>2024</v>
      </c>
      <c r="D28" s="1006"/>
      <c r="E28" s="1006"/>
      <c r="F28" s="1007"/>
      <c r="G28" s="1005">
        <v>2025</v>
      </c>
      <c r="H28" s="1006"/>
      <c r="I28" s="1007"/>
    </row>
    <row r="29" spans="2:17" s="740" customFormat="1" ht="10.5" x14ac:dyDescent="0.15">
      <c r="B29" s="1009"/>
      <c r="C29" s="432" t="s">
        <v>187</v>
      </c>
      <c r="D29" s="432" t="s">
        <v>0</v>
      </c>
      <c r="E29" s="432" t="s">
        <v>188</v>
      </c>
      <c r="F29" s="433" t="s">
        <v>189</v>
      </c>
      <c r="G29" s="432" t="s">
        <v>175</v>
      </c>
      <c r="H29" s="218" t="s">
        <v>172</v>
      </c>
      <c r="I29" s="218" t="s">
        <v>188</v>
      </c>
    </row>
    <row r="30" spans="2:17" x14ac:dyDescent="0.2">
      <c r="B30" s="481" t="s">
        <v>587</v>
      </c>
      <c r="C30" s="294">
        <v>30.577268299751253</v>
      </c>
      <c r="D30" s="294">
        <v>30.39628065638712</v>
      </c>
      <c r="E30" s="294">
        <v>32.285088638154811</v>
      </c>
      <c r="F30" s="294">
        <v>31.639826205502253</v>
      </c>
      <c r="G30" s="294">
        <v>31.65077984617049</v>
      </c>
      <c r="H30" s="294">
        <v>29.144060298487535</v>
      </c>
      <c r="I30" s="294">
        <v>28.5</v>
      </c>
      <c r="L30" s="67"/>
      <c r="M30" s="67"/>
      <c r="N30" s="67"/>
      <c r="O30" s="67"/>
      <c r="P30" s="67"/>
      <c r="Q30" s="67"/>
    </row>
    <row r="31" spans="2:17" x14ac:dyDescent="0.2">
      <c r="B31" s="86" t="s">
        <v>588</v>
      </c>
      <c r="C31" s="294">
        <v>28.197140089462764</v>
      </c>
      <c r="D31" s="294">
        <v>28.845820552674656</v>
      </c>
      <c r="E31" s="294">
        <v>27.365346821097582</v>
      </c>
      <c r="F31" s="294">
        <v>25.1714528162777</v>
      </c>
      <c r="G31" s="294">
        <v>25.674988553666626</v>
      </c>
      <c r="H31" s="294">
        <v>24.913191546192117</v>
      </c>
      <c r="I31" s="294">
        <v>26.7</v>
      </c>
      <c r="L31" s="67"/>
      <c r="M31" s="67"/>
      <c r="N31" s="67"/>
      <c r="O31" s="67"/>
      <c r="P31" s="67"/>
      <c r="Q31" s="67"/>
    </row>
    <row r="32" spans="2:17" x14ac:dyDescent="0.2">
      <c r="B32" s="86" t="s">
        <v>511</v>
      </c>
      <c r="C32" s="294">
        <v>7.6684671920658811</v>
      </c>
      <c r="D32" s="294">
        <v>7.8029188044180966</v>
      </c>
      <c r="E32" s="294">
        <v>8.7695407974939918</v>
      </c>
      <c r="F32" s="294">
        <v>8.7221838382245878</v>
      </c>
      <c r="G32" s="294">
        <v>8.9237685700941274</v>
      </c>
      <c r="H32" s="294">
        <v>15.397023471670396</v>
      </c>
      <c r="I32" s="294">
        <v>15.6</v>
      </c>
      <c r="L32" s="67"/>
      <c r="M32" s="67"/>
      <c r="N32" s="67"/>
      <c r="O32" s="67"/>
      <c r="P32" s="67"/>
      <c r="Q32" s="67"/>
    </row>
    <row r="33" spans="2:17" x14ac:dyDescent="0.2">
      <c r="B33" s="86" t="s">
        <v>513</v>
      </c>
      <c r="C33" s="294">
        <v>12.147508915418239</v>
      </c>
      <c r="D33" s="294">
        <v>12.555535687267025</v>
      </c>
      <c r="E33" s="294">
        <v>12.078382665429626</v>
      </c>
      <c r="F33" s="294">
        <v>10.513222385547419</v>
      </c>
      <c r="G33" s="294">
        <v>10.663151089299809</v>
      </c>
      <c r="H33" s="294">
        <v>10.66011986244199</v>
      </c>
      <c r="I33" s="294">
        <v>10.8</v>
      </c>
      <c r="L33" s="67"/>
      <c r="M33" s="67"/>
      <c r="N33" s="67"/>
      <c r="O33" s="67"/>
      <c r="P33" s="67"/>
      <c r="Q33" s="67"/>
    </row>
    <row r="34" spans="2:17" x14ac:dyDescent="0.2">
      <c r="B34" s="86" t="s">
        <v>512</v>
      </c>
      <c r="C34" s="294">
        <v>8.6572803211428919</v>
      </c>
      <c r="D34" s="294">
        <v>7.6722465990839188</v>
      </c>
      <c r="E34" s="294">
        <v>6.2268677859914812</v>
      </c>
      <c r="F34" s="294">
        <v>10.676676388895329</v>
      </c>
      <c r="G34" s="294">
        <v>9.5021822808458563</v>
      </c>
      <c r="H34" s="294">
        <v>6.3441120496811454</v>
      </c>
      <c r="I34" s="294">
        <v>5.3</v>
      </c>
      <c r="L34" s="67"/>
      <c r="M34" s="67"/>
      <c r="N34" s="67"/>
      <c r="O34" s="67"/>
      <c r="P34" s="67"/>
      <c r="Q34" s="67"/>
    </row>
    <row r="35" spans="2:17" x14ac:dyDescent="0.2">
      <c r="B35" s="87" t="s">
        <v>589</v>
      </c>
      <c r="C35" s="573">
        <v>12.752279885105834</v>
      </c>
      <c r="D35" s="573">
        <v>12.726886984353515</v>
      </c>
      <c r="E35" s="573">
        <v>13.274918119035464</v>
      </c>
      <c r="F35" s="573">
        <v>13.276897759883989</v>
      </c>
      <c r="G35" s="573">
        <v>13.585097181128932</v>
      </c>
      <c r="H35" s="573">
        <v>13.541572418879429</v>
      </c>
      <c r="I35" s="573">
        <v>13.191644028693274</v>
      </c>
      <c r="L35" s="67"/>
      <c r="M35" s="67"/>
      <c r="N35" s="67"/>
      <c r="O35" s="67"/>
      <c r="P35" s="67"/>
      <c r="Q35" s="67"/>
    </row>
    <row r="36" spans="2:17" ht="12" customHeight="1" x14ac:dyDescent="0.2">
      <c r="B36" s="68"/>
      <c r="C36" s="84"/>
      <c r="D36" s="84"/>
      <c r="E36" s="84"/>
      <c r="F36" s="84"/>
      <c r="G36" s="84"/>
      <c r="H36" s="84"/>
      <c r="I36" s="84"/>
    </row>
  </sheetData>
  <mergeCells count="6">
    <mergeCell ref="C28:F28"/>
    <mergeCell ref="B28:B29"/>
    <mergeCell ref="B1:I1"/>
    <mergeCell ref="B3:I3"/>
    <mergeCell ref="B5:I5"/>
    <mergeCell ref="G28:I28"/>
  </mergeCells>
  <hyperlinks>
    <hyperlink ref="B1:I1" location="Cuprins_ro!B44" display="III. Datoria externă brută la 31.03.2023 (date provizorii)" xr:uid="{26A6F941-3FAE-42E9-BE09-1B9940830A8C}"/>
    <hyperlink ref="B1:I1" location="Cuprins_ro!B40" display="III. Datoria externă brută la 31.03.2024 (date provizorii)" xr:uid="{16F4E173-1316-4E57-ADC3-58EBD8B99EF5}"/>
    <hyperlink ref="B1:I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R43"/>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0.7109375" collapsed="false"/>
    <col min="3" max="10" customWidth="true" style="67" width="9.140625" collapsed="false"/>
    <col min="11" max="16384" style="67" width="9.140625" collapsed="false"/>
  </cols>
  <sheetData>
    <row r="1" spans="2:12" s="594" customFormat="1" ht="14.25" x14ac:dyDescent="0.2">
      <c r="B1" s="975" t="s">
        <v>279</v>
      </c>
      <c r="C1" s="975"/>
      <c r="D1" s="975"/>
      <c r="E1" s="975"/>
      <c r="F1" s="975"/>
      <c r="G1" s="975"/>
      <c r="H1" s="975"/>
      <c r="I1" s="975"/>
      <c r="J1" s="975"/>
    </row>
    <row r="3" spans="2:12" s="594" customFormat="1" ht="30" customHeight="1" x14ac:dyDescent="0.2">
      <c r="B3" s="982" t="s">
        <v>90</v>
      </c>
      <c r="C3" s="982"/>
      <c r="D3" s="982"/>
      <c r="E3" s="982"/>
      <c r="F3" s="982"/>
      <c r="G3" s="982"/>
      <c r="H3" s="982"/>
      <c r="I3" s="982"/>
      <c r="J3" s="982"/>
    </row>
    <row r="4" spans="2:12" ht="12.75" thickBot="1" x14ac:dyDescent="0.25">
      <c r="B4" s="1012"/>
      <c r="C4" s="1011">
        <v>2024</v>
      </c>
      <c r="D4" s="1011"/>
      <c r="E4" s="1011"/>
      <c r="F4" s="1011"/>
      <c r="G4" s="976">
        <v>2025</v>
      </c>
      <c r="H4" s="969"/>
      <c r="I4" s="969"/>
      <c r="J4" s="1014" t="s">
        <v>280</v>
      </c>
    </row>
    <row r="5" spans="2:12" ht="12.75" thickBot="1" x14ac:dyDescent="0.25">
      <c r="B5" s="1013"/>
      <c r="C5" s="49" t="s">
        <v>187</v>
      </c>
      <c r="D5" s="49" t="s">
        <v>0</v>
      </c>
      <c r="E5" s="49" t="s">
        <v>188</v>
      </c>
      <c r="F5" s="49" t="s">
        <v>189</v>
      </c>
      <c r="G5" s="517" t="s">
        <v>175</v>
      </c>
      <c r="H5" s="517" t="s">
        <v>172</v>
      </c>
      <c r="I5" s="518" t="s">
        <v>188</v>
      </c>
      <c r="J5" s="1015"/>
    </row>
    <row r="6" spans="2:12" ht="13.5" thickTop="1" thickBot="1" x14ac:dyDescent="0.25">
      <c r="B6" s="51" t="s">
        <v>508</v>
      </c>
      <c r="C6" s="468">
        <v>54.82</v>
      </c>
      <c r="D6" s="284">
        <v>50.59</v>
      </c>
      <c r="E6" s="284">
        <v>50.68</v>
      </c>
      <c r="F6" s="284">
        <v>44.95</v>
      </c>
      <c r="G6" s="284">
        <v>43.65</v>
      </c>
      <c r="H6" s="284">
        <v>41.17</v>
      </c>
      <c r="I6" s="284">
        <v>38.700000000000003</v>
      </c>
      <c r="J6" s="520">
        <v>-0.13900000000000001</v>
      </c>
      <c r="L6" s="561"/>
    </row>
    <row r="7" spans="2:12" ht="13.5" thickTop="1" thickBot="1" x14ac:dyDescent="0.25">
      <c r="B7" s="52" t="s">
        <v>590</v>
      </c>
      <c r="C7" s="469">
        <v>54.82</v>
      </c>
      <c r="D7" s="40">
        <v>50.59</v>
      </c>
      <c r="E7" s="40">
        <v>50.68</v>
      </c>
      <c r="F7" s="40">
        <v>44.95</v>
      </c>
      <c r="G7" s="40">
        <v>43.65</v>
      </c>
      <c r="H7" s="40">
        <v>41.17</v>
      </c>
      <c r="I7" s="40">
        <v>38.700000000000003</v>
      </c>
      <c r="J7" s="521">
        <v>-0.13900000000000001</v>
      </c>
      <c r="L7" s="561"/>
    </row>
    <row r="8" spans="2:12" ht="13.5" thickTop="1" thickBot="1" x14ac:dyDescent="0.25">
      <c r="B8" s="51" t="s">
        <v>591</v>
      </c>
      <c r="C8" s="470" t="s">
        <v>281</v>
      </c>
      <c r="D8" s="285" t="s">
        <v>282</v>
      </c>
      <c r="E8" s="285" t="s">
        <v>283</v>
      </c>
      <c r="F8" s="285" t="s">
        <v>284</v>
      </c>
      <c r="G8" s="285" t="s">
        <v>285</v>
      </c>
      <c r="H8" s="285" t="s">
        <v>286</v>
      </c>
      <c r="I8" s="285" t="s">
        <v>287</v>
      </c>
      <c r="J8" s="522">
        <v>0.13300000000000001</v>
      </c>
      <c r="L8" s="561"/>
    </row>
    <row r="9" spans="2:12" ht="13.5" thickTop="1" thickBot="1" x14ac:dyDescent="0.25">
      <c r="B9" s="96" t="s">
        <v>592</v>
      </c>
      <c r="C9" s="471" t="s">
        <v>288</v>
      </c>
      <c r="D9" s="286" t="s">
        <v>289</v>
      </c>
      <c r="E9" s="286" t="s">
        <v>290</v>
      </c>
      <c r="F9" s="286" t="s">
        <v>291</v>
      </c>
      <c r="G9" s="286" t="s">
        <v>292</v>
      </c>
      <c r="H9" s="286" t="s">
        <v>293</v>
      </c>
      <c r="I9" s="286" t="s">
        <v>294</v>
      </c>
      <c r="J9" s="521">
        <v>0.13100000000000001</v>
      </c>
      <c r="L9" s="561"/>
    </row>
    <row r="10" spans="2:12" ht="13.5" thickTop="1" thickBot="1" x14ac:dyDescent="0.25">
      <c r="B10" s="97" t="s">
        <v>590</v>
      </c>
      <c r="C10" s="469" t="s">
        <v>295</v>
      </c>
      <c r="D10" s="40" t="s">
        <v>296</v>
      </c>
      <c r="E10" s="40" t="s">
        <v>297</v>
      </c>
      <c r="F10" s="40" t="s">
        <v>298</v>
      </c>
      <c r="G10" s="40" t="s">
        <v>299</v>
      </c>
      <c r="H10" s="40" t="s">
        <v>300</v>
      </c>
      <c r="I10" s="40" t="s">
        <v>301</v>
      </c>
      <c r="J10" s="521">
        <v>2.1000000000000001E-2</v>
      </c>
      <c r="L10" s="561"/>
    </row>
    <row r="11" spans="2:12" ht="13.5" thickTop="1" thickBot="1" x14ac:dyDescent="0.25">
      <c r="B11" s="97" t="s">
        <v>509</v>
      </c>
      <c r="C11" s="523">
        <v>796.59</v>
      </c>
      <c r="D11" s="524">
        <v>796.75</v>
      </c>
      <c r="E11" s="524">
        <v>830.72</v>
      </c>
      <c r="F11" s="524">
        <v>793.46</v>
      </c>
      <c r="G11" s="524">
        <v>808.65</v>
      </c>
      <c r="H11" s="524">
        <v>857.94</v>
      </c>
      <c r="I11" s="524">
        <v>912.46</v>
      </c>
      <c r="J11" s="521">
        <v>0.15</v>
      </c>
      <c r="L11" s="561"/>
    </row>
    <row r="12" spans="2:12" ht="13.5" thickTop="1" thickBot="1" x14ac:dyDescent="0.25">
      <c r="B12" s="97" t="s">
        <v>593</v>
      </c>
      <c r="C12" s="469">
        <v>285.77999999999997</v>
      </c>
      <c r="D12" s="40">
        <v>283.64</v>
      </c>
      <c r="E12" s="40">
        <v>351.62</v>
      </c>
      <c r="F12" s="40">
        <v>376.2</v>
      </c>
      <c r="G12" s="40">
        <v>387.86</v>
      </c>
      <c r="H12" s="40">
        <v>737.85</v>
      </c>
      <c r="I12" s="40">
        <v>760.51</v>
      </c>
      <c r="J12" s="521" t="s">
        <v>360</v>
      </c>
      <c r="L12" s="561"/>
    </row>
    <row r="13" spans="2:12" ht="13.5" thickTop="1" thickBot="1" x14ac:dyDescent="0.25">
      <c r="B13" s="97" t="s">
        <v>594</v>
      </c>
      <c r="C13" s="469">
        <v>411.11</v>
      </c>
      <c r="D13" s="40">
        <v>416.15</v>
      </c>
      <c r="E13" s="40">
        <v>442.79</v>
      </c>
      <c r="F13" s="40">
        <v>415.59</v>
      </c>
      <c r="G13" s="40">
        <v>424.88</v>
      </c>
      <c r="H13" s="40">
        <v>470.04</v>
      </c>
      <c r="I13" s="40">
        <v>482.82</v>
      </c>
      <c r="J13" s="521">
        <v>0.16200000000000001</v>
      </c>
      <c r="L13" s="561"/>
    </row>
    <row r="14" spans="2:12" ht="13.5" thickTop="1" thickBot="1" x14ac:dyDescent="0.25">
      <c r="B14" s="97" t="s">
        <v>510</v>
      </c>
      <c r="C14" s="469">
        <v>254.23</v>
      </c>
      <c r="D14" s="40">
        <v>251.81</v>
      </c>
      <c r="E14" s="40">
        <v>266.51</v>
      </c>
      <c r="F14" s="40">
        <v>292.22000000000003</v>
      </c>
      <c r="G14" s="40">
        <v>307.27999999999997</v>
      </c>
      <c r="H14" s="40">
        <v>335.94</v>
      </c>
      <c r="I14" s="40">
        <v>385.09</v>
      </c>
      <c r="J14" s="521">
        <v>0.318</v>
      </c>
      <c r="L14" s="561"/>
    </row>
    <row r="15" spans="2:12" ht="13.5" thickTop="1" thickBot="1" x14ac:dyDescent="0.25">
      <c r="B15" s="97" t="s">
        <v>595</v>
      </c>
      <c r="C15" s="469">
        <v>302.18</v>
      </c>
      <c r="D15" s="40">
        <v>260.57</v>
      </c>
      <c r="E15" s="40">
        <v>228.96</v>
      </c>
      <c r="F15" s="40">
        <v>438.87</v>
      </c>
      <c r="G15" s="40">
        <v>390.74</v>
      </c>
      <c r="H15" s="40">
        <v>282.58</v>
      </c>
      <c r="I15" s="40">
        <v>234.32</v>
      </c>
      <c r="J15" s="521">
        <v>-0.46600000000000003</v>
      </c>
      <c r="L15" s="561"/>
    </row>
    <row r="16" spans="2:12" ht="13.5" thickTop="1" thickBot="1" x14ac:dyDescent="0.25">
      <c r="B16" s="97" t="s">
        <v>596</v>
      </c>
      <c r="C16" s="469">
        <v>76.319999999999993</v>
      </c>
      <c r="D16" s="40">
        <v>74.680000000000007</v>
      </c>
      <c r="E16" s="40">
        <v>77.069999999999993</v>
      </c>
      <c r="F16" s="40">
        <v>74.459999999999994</v>
      </c>
      <c r="G16" s="40">
        <v>77.63</v>
      </c>
      <c r="H16" s="40">
        <v>80.349999999999994</v>
      </c>
      <c r="I16" s="40">
        <v>80.2</v>
      </c>
      <c r="J16" s="521">
        <v>7.6999999999999999E-2</v>
      </c>
      <c r="L16" s="561"/>
    </row>
    <row r="17" spans="2:18" ht="13.5" thickTop="1" thickBot="1" x14ac:dyDescent="0.25">
      <c r="B17" s="97" t="s">
        <v>597</v>
      </c>
      <c r="C17" s="469">
        <v>70.8</v>
      </c>
      <c r="D17" s="40">
        <v>67.48</v>
      </c>
      <c r="E17" s="40">
        <v>70.16</v>
      </c>
      <c r="F17" s="40">
        <v>60.92</v>
      </c>
      <c r="G17" s="40">
        <v>62.39</v>
      </c>
      <c r="H17" s="40">
        <v>65.31</v>
      </c>
      <c r="I17" s="40">
        <v>64.8</v>
      </c>
      <c r="J17" s="521">
        <v>6.4000000000000001E-2</v>
      </c>
      <c r="L17" s="561"/>
    </row>
    <row r="18" spans="2:18" ht="13.5" thickTop="1" thickBot="1" x14ac:dyDescent="0.25">
      <c r="B18" s="96" t="s">
        <v>598</v>
      </c>
      <c r="C18" s="472">
        <v>327.54000000000002</v>
      </c>
      <c r="D18" s="473">
        <v>319.91000000000003</v>
      </c>
      <c r="E18" s="473">
        <v>363.61</v>
      </c>
      <c r="F18" s="473">
        <v>417.12</v>
      </c>
      <c r="G18" s="473">
        <v>429.71</v>
      </c>
      <c r="H18" s="473">
        <v>483.62</v>
      </c>
      <c r="I18" s="473">
        <v>476.59</v>
      </c>
      <c r="J18" s="463">
        <v>0.14299999999999999</v>
      </c>
      <c r="L18" s="561"/>
    </row>
    <row r="19" spans="2:18" ht="13.5" thickTop="1" thickBot="1" x14ac:dyDescent="0.25">
      <c r="B19" s="97" t="s">
        <v>599</v>
      </c>
      <c r="C19" s="469">
        <v>124.02</v>
      </c>
      <c r="D19" s="40">
        <v>123.09</v>
      </c>
      <c r="E19" s="40">
        <v>150.69</v>
      </c>
      <c r="F19" s="40">
        <v>167.2</v>
      </c>
      <c r="G19" s="40">
        <v>172.38</v>
      </c>
      <c r="H19" s="40">
        <v>187.39</v>
      </c>
      <c r="I19" s="40">
        <v>187.51</v>
      </c>
      <c r="J19" s="464">
        <v>0.121</v>
      </c>
      <c r="L19" s="561"/>
    </row>
    <row r="20" spans="2:18" ht="13.5" thickTop="1" thickBot="1" x14ac:dyDescent="0.25">
      <c r="B20" s="97" t="s">
        <v>600</v>
      </c>
      <c r="C20" s="469">
        <v>137.49</v>
      </c>
      <c r="D20" s="40">
        <v>128.86000000000001</v>
      </c>
      <c r="E20" s="40">
        <v>144.38</v>
      </c>
      <c r="F20" s="40">
        <v>130.32</v>
      </c>
      <c r="G20" s="40">
        <v>137.12</v>
      </c>
      <c r="H20" s="40">
        <v>142.08000000000001</v>
      </c>
      <c r="I20" s="40">
        <v>138.16999999999999</v>
      </c>
      <c r="J20" s="464">
        <v>0.06</v>
      </c>
      <c r="L20" s="561"/>
    </row>
    <row r="21" spans="2:18" ht="13.5" thickTop="1" thickBot="1" x14ac:dyDescent="0.25">
      <c r="B21" s="97" t="s">
        <v>601</v>
      </c>
      <c r="C21" s="469"/>
      <c r="D21" s="40"/>
      <c r="E21" s="40"/>
      <c r="F21" s="40">
        <v>56.33</v>
      </c>
      <c r="G21" s="40">
        <v>56.56</v>
      </c>
      <c r="H21" s="40">
        <v>87.84</v>
      </c>
      <c r="I21" s="40">
        <v>86.17</v>
      </c>
      <c r="J21" s="464">
        <v>0.53</v>
      </c>
      <c r="L21" s="561"/>
    </row>
    <row r="22" spans="2:18" ht="13.5" thickTop="1" thickBot="1" x14ac:dyDescent="0.25">
      <c r="B22" s="97" t="s">
        <v>602</v>
      </c>
      <c r="C22" s="469">
        <v>24.16</v>
      </c>
      <c r="D22" s="40">
        <v>27.19</v>
      </c>
      <c r="E22" s="40">
        <v>28.34</v>
      </c>
      <c r="F22" s="40">
        <v>26.54</v>
      </c>
      <c r="G22" s="40">
        <v>27.35</v>
      </c>
      <c r="H22" s="40">
        <v>29.63</v>
      </c>
      <c r="I22" s="40">
        <v>29.39</v>
      </c>
      <c r="J22" s="464">
        <v>0.107</v>
      </c>
      <c r="L22" s="561"/>
    </row>
    <row r="23" spans="2:18" ht="13.5" thickTop="1" thickBot="1" x14ac:dyDescent="0.25">
      <c r="B23" s="97" t="s">
        <v>603</v>
      </c>
      <c r="C23" s="469">
        <v>14.6</v>
      </c>
      <c r="D23" s="40">
        <v>14.6</v>
      </c>
      <c r="E23" s="40">
        <v>14.6</v>
      </c>
      <c r="F23" s="40">
        <v>14.6</v>
      </c>
      <c r="G23" s="40">
        <v>14.6</v>
      </c>
      <c r="H23" s="40">
        <v>14.6</v>
      </c>
      <c r="I23" s="40">
        <v>14.6</v>
      </c>
      <c r="J23" s="464" t="s">
        <v>181</v>
      </c>
      <c r="L23" s="561"/>
    </row>
    <row r="24" spans="2:18" ht="13.5" thickTop="1" thickBot="1" x14ac:dyDescent="0.25">
      <c r="B24" s="97" t="s">
        <v>604</v>
      </c>
      <c r="C24" s="469">
        <v>13.96</v>
      </c>
      <c r="D24" s="40">
        <v>13.02</v>
      </c>
      <c r="E24" s="40">
        <v>13.38</v>
      </c>
      <c r="F24" s="40">
        <v>11.71</v>
      </c>
      <c r="G24" s="40">
        <v>11.89</v>
      </c>
      <c r="H24" s="40">
        <v>12.01</v>
      </c>
      <c r="I24" s="40">
        <v>11.81</v>
      </c>
      <c r="J24" s="464">
        <v>8.0000000000000002E-3</v>
      </c>
      <c r="L24" s="561"/>
    </row>
    <row r="25" spans="2:18" ht="13.5" thickTop="1" thickBot="1" x14ac:dyDescent="0.25">
      <c r="B25" s="97" t="s">
        <v>605</v>
      </c>
      <c r="C25" s="523">
        <v>4.9000000000000004</v>
      </c>
      <c r="D25" s="524">
        <v>4.74</v>
      </c>
      <c r="E25" s="524">
        <v>4.9400000000000004</v>
      </c>
      <c r="F25" s="524">
        <v>4.5</v>
      </c>
      <c r="G25" s="524">
        <v>4.6399999999999997</v>
      </c>
      <c r="H25" s="524">
        <v>4.91</v>
      </c>
      <c r="I25" s="524">
        <v>4.91</v>
      </c>
      <c r="J25" s="464">
        <v>9.0999999999999998E-2</v>
      </c>
      <c r="L25" s="561"/>
    </row>
    <row r="26" spans="2:18" ht="13.5" thickTop="1" thickBot="1" x14ac:dyDescent="0.25">
      <c r="B26" s="97" t="s">
        <v>606</v>
      </c>
      <c r="C26" s="523">
        <v>8.42</v>
      </c>
      <c r="D26" s="524">
        <v>8.42</v>
      </c>
      <c r="E26" s="524">
        <v>7.27</v>
      </c>
      <c r="F26" s="524">
        <v>5.91</v>
      </c>
      <c r="G26" s="524">
        <v>5.17</v>
      </c>
      <c r="H26" s="524">
        <v>5.17</v>
      </c>
      <c r="I26" s="524">
        <v>4.03</v>
      </c>
      <c r="J26" s="464">
        <v>-0.318</v>
      </c>
      <c r="L26" s="561"/>
    </row>
    <row r="27" spans="2:18" ht="13.5" thickTop="1" thickBot="1" x14ac:dyDescent="0.25">
      <c r="B27" s="96" t="s">
        <v>607</v>
      </c>
      <c r="C27" s="562">
        <v>0.36</v>
      </c>
      <c r="D27" s="551">
        <v>0.38</v>
      </c>
      <c r="E27" s="551">
        <v>0.37</v>
      </c>
      <c r="F27" s="551">
        <v>0.38</v>
      </c>
      <c r="G27" s="551">
        <v>0.39</v>
      </c>
      <c r="H27" s="551">
        <v>0.41</v>
      </c>
      <c r="I27" s="551">
        <v>1.0900000000000001</v>
      </c>
      <c r="J27" s="464" t="s">
        <v>358</v>
      </c>
      <c r="K27" s="561"/>
      <c r="L27" s="561"/>
    </row>
    <row r="28" spans="2:18" ht="13.5" thickTop="1" thickBot="1" x14ac:dyDescent="0.25">
      <c r="B28" s="51" t="s">
        <v>608</v>
      </c>
      <c r="C28" s="470">
        <v>49.54</v>
      </c>
      <c r="D28" s="285">
        <v>48.02</v>
      </c>
      <c r="E28" s="285">
        <v>51.27</v>
      </c>
      <c r="F28" s="285">
        <v>49.66</v>
      </c>
      <c r="G28" s="285">
        <v>54.36</v>
      </c>
      <c r="H28" s="285">
        <v>55.73</v>
      </c>
      <c r="I28" s="285">
        <v>55.62</v>
      </c>
      <c r="J28" s="465">
        <v>0.12</v>
      </c>
      <c r="L28" s="561"/>
    </row>
    <row r="29" spans="2:18" ht="13.5" thickTop="1" thickBot="1" x14ac:dyDescent="0.25">
      <c r="B29" s="96" t="s">
        <v>592</v>
      </c>
      <c r="C29" s="471">
        <v>49.54</v>
      </c>
      <c r="D29" s="286">
        <v>48.02</v>
      </c>
      <c r="E29" s="286">
        <v>51.27</v>
      </c>
      <c r="F29" s="286">
        <v>49.66</v>
      </c>
      <c r="G29" s="286">
        <v>54.36</v>
      </c>
      <c r="H29" s="286">
        <v>55.73</v>
      </c>
      <c r="I29" s="286">
        <v>55.62</v>
      </c>
      <c r="J29" s="464">
        <v>0.12</v>
      </c>
      <c r="L29" s="561"/>
    </row>
    <row r="30" spans="2:18" ht="13.5" thickTop="1" thickBot="1" x14ac:dyDescent="0.25">
      <c r="B30" s="97" t="s">
        <v>594</v>
      </c>
      <c r="C30" s="469">
        <v>41.58</v>
      </c>
      <c r="D30" s="40">
        <v>40.25</v>
      </c>
      <c r="E30" s="40">
        <v>41.51</v>
      </c>
      <c r="F30" s="40">
        <v>37.85</v>
      </c>
      <c r="G30" s="40">
        <v>38.58</v>
      </c>
      <c r="H30" s="40">
        <v>40.81</v>
      </c>
      <c r="I30" s="40">
        <v>40.35</v>
      </c>
      <c r="J30" s="464">
        <v>6.6000000000000003E-2</v>
      </c>
      <c r="L30" s="561"/>
    </row>
    <row r="31" spans="2:18" ht="13.5" thickTop="1" thickBot="1" x14ac:dyDescent="0.25">
      <c r="B31" s="97" t="s">
        <v>595</v>
      </c>
      <c r="C31" s="469">
        <v>7.73</v>
      </c>
      <c r="D31" s="40">
        <v>7.59</v>
      </c>
      <c r="E31" s="40">
        <v>9.6199999999999992</v>
      </c>
      <c r="F31" s="40">
        <v>11.59</v>
      </c>
      <c r="G31" s="40">
        <v>15.61</v>
      </c>
      <c r="H31" s="40">
        <v>13.94</v>
      </c>
      <c r="I31" s="40">
        <v>14.4</v>
      </c>
      <c r="J31" s="464">
        <v>0.24199999999999999</v>
      </c>
      <c r="L31" s="561"/>
      <c r="M31" s="741"/>
      <c r="N31" s="741"/>
      <c r="O31" s="741"/>
      <c r="P31" s="741"/>
      <c r="Q31" s="741"/>
      <c r="R31" s="741"/>
    </row>
    <row r="32" spans="2:18" ht="13.5" thickTop="1" thickBot="1" x14ac:dyDescent="0.25">
      <c r="B32" s="97" t="s">
        <v>609</v>
      </c>
      <c r="C32" s="469">
        <v>0.22</v>
      </c>
      <c r="D32" s="40">
        <v>0.18</v>
      </c>
      <c r="E32" s="40">
        <v>0.15</v>
      </c>
      <c r="F32" s="40">
        <v>0.21</v>
      </c>
      <c r="G32" s="40">
        <v>0.17</v>
      </c>
      <c r="H32" s="40">
        <v>0.98</v>
      </c>
      <c r="I32" s="40">
        <v>0.87</v>
      </c>
      <c r="J32" s="464" t="s">
        <v>359</v>
      </c>
      <c r="L32" s="561"/>
    </row>
    <row r="33" spans="2:12" ht="13.5" thickTop="1" thickBot="1" x14ac:dyDescent="0.25">
      <c r="B33" s="51" t="s">
        <v>610</v>
      </c>
      <c r="C33" s="474">
        <v>12.72</v>
      </c>
      <c r="D33" s="56">
        <v>10.74</v>
      </c>
      <c r="E33" s="56">
        <v>31.98</v>
      </c>
      <c r="F33" s="56">
        <v>29.6</v>
      </c>
      <c r="G33" s="56">
        <v>26.81</v>
      </c>
      <c r="H33" s="56">
        <v>25.74</v>
      </c>
      <c r="I33" s="56">
        <v>26.03</v>
      </c>
      <c r="J33" s="466">
        <v>-0.121</v>
      </c>
      <c r="L33" s="561"/>
    </row>
    <row r="34" spans="2:12" ht="13.5" thickTop="1" thickBot="1" x14ac:dyDescent="0.25">
      <c r="B34" s="96" t="s">
        <v>611</v>
      </c>
      <c r="C34" s="471">
        <v>12.72</v>
      </c>
      <c r="D34" s="286">
        <v>10.74</v>
      </c>
      <c r="E34" s="286">
        <v>11.09</v>
      </c>
      <c r="F34" s="286">
        <v>10.039999999999999</v>
      </c>
      <c r="G34" s="286">
        <v>6.65</v>
      </c>
      <c r="H34" s="286">
        <v>7.5</v>
      </c>
      <c r="I34" s="286">
        <v>7.77</v>
      </c>
      <c r="J34" s="464">
        <v>-0.22600000000000001</v>
      </c>
      <c r="L34" s="561"/>
    </row>
    <row r="35" spans="2:12" ht="13.5" thickTop="1" thickBot="1" x14ac:dyDescent="0.25">
      <c r="B35" s="97" t="s">
        <v>595</v>
      </c>
      <c r="C35" s="469">
        <v>12.72</v>
      </c>
      <c r="D35" s="40">
        <v>10.74</v>
      </c>
      <c r="E35" s="40">
        <v>11.09</v>
      </c>
      <c r="F35" s="40">
        <v>10.039999999999999</v>
      </c>
      <c r="G35" s="40">
        <v>6.65</v>
      </c>
      <c r="H35" s="40">
        <v>7.5</v>
      </c>
      <c r="I35" s="40">
        <v>7.77</v>
      </c>
      <c r="J35" s="464">
        <v>-0.22600000000000001</v>
      </c>
      <c r="L35" s="561"/>
    </row>
    <row r="36" spans="2:12" ht="13.5" thickTop="1" thickBot="1" x14ac:dyDescent="0.25">
      <c r="B36" s="96" t="s">
        <v>607</v>
      </c>
      <c r="C36" s="469">
        <v>0</v>
      </c>
      <c r="D36" s="40">
        <v>0</v>
      </c>
      <c r="E36" s="40">
        <v>20.9</v>
      </c>
      <c r="F36" s="40">
        <v>19.559999999999999</v>
      </c>
      <c r="G36" s="40">
        <v>20.170000000000002</v>
      </c>
      <c r="H36" s="40">
        <v>18.25</v>
      </c>
      <c r="I36" s="40">
        <v>18.260000000000002</v>
      </c>
      <c r="J36" s="464">
        <v>-6.7000000000000004E-2</v>
      </c>
      <c r="L36" s="561"/>
    </row>
    <row r="37" spans="2:12" ht="13.5" thickTop="1" thickBot="1" x14ac:dyDescent="0.25">
      <c r="B37" s="519" t="s">
        <v>612</v>
      </c>
      <c r="C37" s="474" t="s">
        <v>302</v>
      </c>
      <c r="D37" s="56" t="s">
        <v>303</v>
      </c>
      <c r="E37" s="56" t="s">
        <v>304</v>
      </c>
      <c r="F37" s="56" t="s">
        <v>305</v>
      </c>
      <c r="G37" s="56" t="s">
        <v>306</v>
      </c>
      <c r="H37" s="56" t="s">
        <v>307</v>
      </c>
      <c r="I37" s="56" t="s">
        <v>308</v>
      </c>
      <c r="J37" s="466">
        <v>6.9000000000000006E-2</v>
      </c>
      <c r="L37" s="561"/>
    </row>
    <row r="38" spans="2:12" ht="13.5" thickTop="1" thickBot="1" x14ac:dyDescent="0.25">
      <c r="B38" s="96" t="s">
        <v>611</v>
      </c>
      <c r="C38" s="471">
        <v>302.58</v>
      </c>
      <c r="D38" s="286">
        <v>273.33999999999997</v>
      </c>
      <c r="E38" s="286">
        <v>278.36</v>
      </c>
      <c r="F38" s="286">
        <v>243.11</v>
      </c>
      <c r="G38" s="286">
        <v>244.68</v>
      </c>
      <c r="H38" s="286">
        <v>261.92</v>
      </c>
      <c r="I38" s="286">
        <v>250.38</v>
      </c>
      <c r="J38" s="464">
        <v>0.03</v>
      </c>
      <c r="L38" s="561"/>
    </row>
    <row r="39" spans="2:12" ht="13.5" thickTop="1" thickBot="1" x14ac:dyDescent="0.25">
      <c r="B39" s="96" t="s">
        <v>607</v>
      </c>
      <c r="C39" s="471" t="s">
        <v>309</v>
      </c>
      <c r="D39" s="286" t="s">
        <v>310</v>
      </c>
      <c r="E39" s="286" t="s">
        <v>311</v>
      </c>
      <c r="F39" s="286" t="s">
        <v>312</v>
      </c>
      <c r="G39" s="286" t="s">
        <v>313</v>
      </c>
      <c r="H39" s="286" t="s">
        <v>314</v>
      </c>
      <c r="I39" s="286" t="s">
        <v>315</v>
      </c>
      <c r="J39" s="464">
        <v>7.2999999999999995E-2</v>
      </c>
      <c r="L39" s="561"/>
    </row>
    <row r="40" spans="2:12" ht="13.5" thickTop="1" thickBot="1" x14ac:dyDescent="0.25">
      <c r="B40" s="333" t="s">
        <v>613</v>
      </c>
      <c r="C40" s="475" t="s">
        <v>316</v>
      </c>
      <c r="D40" s="476" t="s">
        <v>317</v>
      </c>
      <c r="E40" s="476" t="s">
        <v>318</v>
      </c>
      <c r="F40" s="476" t="s">
        <v>319</v>
      </c>
      <c r="G40" s="476" t="s">
        <v>320</v>
      </c>
      <c r="H40" s="476" t="s">
        <v>321</v>
      </c>
      <c r="I40" s="476" t="s">
        <v>322</v>
      </c>
      <c r="J40" s="467">
        <v>0.104</v>
      </c>
      <c r="L40" s="561"/>
    </row>
    <row r="41" spans="2:12" s="20" customFormat="1" ht="10.5" x14ac:dyDescent="0.15">
      <c r="B41" s="764" t="s">
        <v>355</v>
      </c>
      <c r="C41" s="764"/>
      <c r="D41" s="764"/>
      <c r="E41" s="764"/>
      <c r="F41" s="764"/>
      <c r="G41" s="764"/>
      <c r="H41" s="764"/>
      <c r="I41" s="764"/>
      <c r="J41" s="764"/>
    </row>
    <row r="42" spans="2:12" ht="33.75" customHeight="1" x14ac:dyDescent="0.2"/>
    <row r="43" spans="2:12" ht="11.25" customHeight="1" x14ac:dyDescent="0.2">
      <c r="B43" s="81"/>
    </row>
  </sheetData>
  <mergeCells count="7">
    <mergeCell ref="B1:J1"/>
    <mergeCell ref="B41:J41"/>
    <mergeCell ref="C4:F4"/>
    <mergeCell ref="B4:B5"/>
    <mergeCell ref="B3:J3"/>
    <mergeCell ref="J4:J5"/>
    <mergeCell ref="G4:I4"/>
  </mergeCells>
  <hyperlinks>
    <hyperlink ref="B1:J1" location="Cuprins_ro!B44" display="III. Datoria externă brută la 31.03.2023 (date provizorii)" xr:uid="{790761DA-1522-4B8D-948E-9FE3EDDB80D4}"/>
    <hyperlink ref="B1:J1" location="Cuprins_ro!B40" display="III. Datoria externă brută la 31.03.2024 (date provizorii)" xr:uid="{EB3DDBCD-C311-4DAC-A8DE-6E1375C79921}"/>
    <hyperlink ref="B1:J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U46"/>
  <sheetViews>
    <sheetView showGridLines="0" showRowColHeaders="0" zoomScaleNormal="100" workbookViewId="0"/>
  </sheetViews>
  <sheetFormatPr defaultColWidth="9.140625" defaultRowHeight="12" x14ac:dyDescent="0.2"/>
  <cols>
    <col min="1" max="1" customWidth="true" style="69" width="5.7109375" collapsed="false"/>
    <col min="2" max="2" customWidth="true" style="69" width="23.140625" collapsed="false"/>
    <col min="3" max="9" customWidth="true" style="69" width="8.85546875" collapsed="false"/>
    <col min="10" max="10" customWidth="true" style="69" width="3.0" collapsed="false"/>
    <col min="11" max="11" customWidth="true" style="69" width="30.140625" collapsed="false"/>
    <col min="12" max="12" customWidth="true" style="69" width="11.85546875" collapsed="false"/>
    <col min="13" max="16384" style="69" width="9.140625" collapsed="false"/>
  </cols>
  <sheetData>
    <row r="1" spans="2:12" s="594" customFormat="1" ht="14.25" x14ac:dyDescent="0.2">
      <c r="B1" s="975" t="s">
        <v>279</v>
      </c>
      <c r="C1" s="975"/>
      <c r="D1" s="975"/>
      <c r="E1" s="975"/>
      <c r="F1" s="975"/>
      <c r="G1" s="975"/>
      <c r="H1" s="975"/>
      <c r="I1" s="975"/>
      <c r="J1" s="975"/>
      <c r="K1" s="975"/>
      <c r="L1" s="975"/>
    </row>
    <row r="2" spans="2:12" ht="12" customHeight="1" x14ac:dyDescent="0.2"/>
    <row r="3" spans="2:12" s="70" customFormat="1" ht="30" customHeight="1" x14ac:dyDescent="0.2">
      <c r="B3" s="982" t="s">
        <v>323</v>
      </c>
      <c r="C3" s="982"/>
      <c r="D3" s="982"/>
      <c r="E3" s="982"/>
      <c r="F3" s="982"/>
      <c r="G3" s="982"/>
      <c r="H3" s="982"/>
      <c r="I3" s="982"/>
      <c r="J3" s="982"/>
      <c r="K3" s="982"/>
      <c r="L3" s="982"/>
    </row>
    <row r="4" spans="2:12" ht="5.0999999999999996" customHeight="1" x14ac:dyDescent="0.2">
      <c r="B4" s="994"/>
      <c r="C4" s="994"/>
      <c r="D4" s="994"/>
      <c r="E4" s="88"/>
    </row>
    <row r="5" spans="2:12" s="107" customFormat="1" ht="14.25" x14ac:dyDescent="0.25">
      <c r="B5" s="1016" t="s">
        <v>143</v>
      </c>
      <c r="C5" s="1016"/>
      <c r="D5" s="1016"/>
      <c r="E5" s="1016"/>
      <c r="F5" s="1016"/>
      <c r="G5" s="1016"/>
      <c r="H5" s="1016"/>
      <c r="I5" s="1016"/>
      <c r="J5" s="1016"/>
      <c r="K5" s="1016"/>
      <c r="L5" s="1016"/>
    </row>
    <row r="6" spans="2:12" ht="4.5" customHeight="1" x14ac:dyDescent="0.2"/>
    <row r="28" spans="2:21" ht="14.25" x14ac:dyDescent="0.2">
      <c r="L28" s="295"/>
      <c r="M28" s="295"/>
      <c r="N28" s="295"/>
      <c r="O28" s="295"/>
      <c r="P28" s="295"/>
      <c r="Q28" s="295"/>
      <c r="R28" s="295"/>
      <c r="S28" s="295"/>
      <c r="T28" s="295"/>
      <c r="U28" s="295"/>
    </row>
    <row r="32" spans="2:21" s="330" customFormat="1" ht="10.5" x14ac:dyDescent="0.15">
      <c r="B32" s="764" t="s">
        <v>355</v>
      </c>
      <c r="C32" s="764"/>
      <c r="D32" s="764"/>
      <c r="E32" s="764"/>
      <c r="F32" s="764"/>
      <c r="G32" s="764"/>
      <c r="H32" s="764"/>
      <c r="I32" s="764"/>
    </row>
    <row r="34" spans="2:15" x14ac:dyDescent="0.2">
      <c r="B34" s="1018"/>
      <c r="C34" s="1020">
        <v>2024</v>
      </c>
      <c r="D34" s="1021"/>
      <c r="E34" s="1021"/>
      <c r="F34" s="1022"/>
      <c r="G34" s="1020">
        <v>2025</v>
      </c>
      <c r="H34" s="1021"/>
      <c r="I34" s="1022"/>
      <c r="K34" s="1025"/>
      <c r="L34" s="1023" t="s">
        <v>196</v>
      </c>
    </row>
    <row r="35" spans="2:15" s="330" customFormat="1" ht="10.5" x14ac:dyDescent="0.15">
      <c r="B35" s="1019"/>
      <c r="C35" s="432" t="s">
        <v>187</v>
      </c>
      <c r="D35" s="432" t="s">
        <v>0</v>
      </c>
      <c r="E35" s="432" t="s">
        <v>188</v>
      </c>
      <c r="F35" s="433" t="s">
        <v>189</v>
      </c>
      <c r="G35" s="432" t="s">
        <v>175</v>
      </c>
      <c r="H35" s="218" t="s">
        <v>172</v>
      </c>
      <c r="I35" s="218" t="s">
        <v>188</v>
      </c>
      <c r="K35" s="1026"/>
      <c r="L35" s="1024"/>
    </row>
    <row r="36" spans="2:15" x14ac:dyDescent="0.2">
      <c r="B36" s="90" t="s">
        <v>614</v>
      </c>
      <c r="C36" s="477">
        <v>6287.0492792432997</v>
      </c>
      <c r="D36" s="477">
        <v>6284.6301054300002</v>
      </c>
      <c r="E36" s="477">
        <v>6422.0433788295986</v>
      </c>
      <c r="F36" s="477">
        <v>6007.1318186085</v>
      </c>
      <c r="G36" s="477">
        <v>6294.76</v>
      </c>
      <c r="H36" s="477">
        <v>6620.06</v>
      </c>
      <c r="I36" s="477">
        <v>6732.71</v>
      </c>
      <c r="K36" s="93" t="s">
        <v>411</v>
      </c>
      <c r="L36" s="98">
        <v>0.47299999999999998</v>
      </c>
      <c r="N36" s="67"/>
      <c r="O36" s="67"/>
    </row>
    <row r="37" spans="2:15" x14ac:dyDescent="0.2">
      <c r="B37" s="90" t="s">
        <v>560</v>
      </c>
      <c r="C37" s="477">
        <v>2682.9558559499997</v>
      </c>
      <c r="D37" s="477">
        <v>2729.9147682799999</v>
      </c>
      <c r="E37" s="477">
        <v>2819.2083593795996</v>
      </c>
      <c r="F37" s="477">
        <v>2494.3759005346001</v>
      </c>
      <c r="G37" s="477">
        <v>2722.75</v>
      </c>
      <c r="H37" s="477">
        <v>2887.2</v>
      </c>
      <c r="I37" s="477">
        <v>3019.38</v>
      </c>
      <c r="K37" s="93" t="s">
        <v>485</v>
      </c>
      <c r="L37" s="98">
        <v>0.40400000000000003</v>
      </c>
      <c r="N37" s="67"/>
      <c r="O37" s="67"/>
    </row>
    <row r="38" spans="2:15" x14ac:dyDescent="0.2">
      <c r="B38" s="90" t="s">
        <v>561</v>
      </c>
      <c r="C38" s="477">
        <v>3604.0934232933</v>
      </c>
      <c r="D38" s="477">
        <v>3554.7153371500003</v>
      </c>
      <c r="E38" s="477">
        <v>3602.835019449999</v>
      </c>
      <c r="F38" s="477">
        <v>3512.7559180738999</v>
      </c>
      <c r="G38" s="477">
        <v>3572.01</v>
      </c>
      <c r="H38" s="477">
        <v>3732.86</v>
      </c>
      <c r="I38" s="477">
        <v>3713.33</v>
      </c>
      <c r="K38" s="93" t="s">
        <v>615</v>
      </c>
      <c r="L38" s="98">
        <v>8.8999999999999996E-2</v>
      </c>
      <c r="N38" s="67"/>
      <c r="O38" s="67"/>
    </row>
    <row r="39" spans="2:15" x14ac:dyDescent="0.2">
      <c r="B39" s="1017"/>
      <c r="C39" s="1017"/>
      <c r="D39" s="1017"/>
      <c r="E39" s="1017"/>
      <c r="F39" s="1017"/>
      <c r="G39" s="1017"/>
      <c r="H39" s="1017"/>
      <c r="I39" s="1017"/>
      <c r="K39" s="93" t="s">
        <v>484</v>
      </c>
      <c r="L39" s="98">
        <v>3.4000000000000002E-2</v>
      </c>
      <c r="N39" s="67"/>
      <c r="O39" s="67"/>
    </row>
    <row r="44" spans="2:15" ht="15" x14ac:dyDescent="0.25">
      <c r="C44"/>
      <c r="D44"/>
      <c r="E44"/>
      <c r="F44"/>
      <c r="G44"/>
      <c r="H44"/>
      <c r="I44"/>
    </row>
    <row r="45" spans="2:15" ht="15" x14ac:dyDescent="0.25">
      <c r="C45"/>
      <c r="D45"/>
      <c r="E45"/>
      <c r="F45"/>
      <c r="G45"/>
      <c r="H45"/>
      <c r="I45"/>
    </row>
    <row r="46" spans="2:15" ht="15" x14ac:dyDescent="0.25">
      <c r="C46"/>
      <c r="D46"/>
      <c r="E46"/>
      <c r="F46"/>
      <c r="G46"/>
      <c r="H46"/>
      <c r="I46"/>
    </row>
  </sheetData>
  <mergeCells count="11">
    <mergeCell ref="B1:L1"/>
    <mergeCell ref="B4:D4"/>
    <mergeCell ref="B5:L5"/>
    <mergeCell ref="B32:I32"/>
    <mergeCell ref="B39:I39"/>
    <mergeCell ref="B3:L3"/>
    <mergeCell ref="B34:B35"/>
    <mergeCell ref="C34:F34"/>
    <mergeCell ref="L34:L35"/>
    <mergeCell ref="K34:K35"/>
    <mergeCell ref="G34:I34"/>
  </mergeCells>
  <hyperlinks>
    <hyperlink ref="B1:L1" location="Cuprins_ro!B44" display="III. Datoria externă brută la 31.03.2023 (date provizorii)" xr:uid="{35479A4E-A1C5-4C8D-B1F8-55377223CD32}"/>
    <hyperlink ref="B1:L1" location="Cuprins_ro!B40" display="III. Datoria externă brută la 31.03.2024 (date provizorii)" xr:uid="{83FA9076-6C9C-4746-8469-A01901E33D19}"/>
    <hyperlink ref="B1:L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R43"/>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3.7109375" collapsed="false"/>
    <col min="3" max="9" customWidth="true" style="67" width="9.28515625" collapsed="false"/>
    <col min="10" max="16384" style="67" width="9.140625" collapsed="false"/>
  </cols>
  <sheetData>
    <row r="1" spans="2:9" s="594" customFormat="1" ht="14.25" x14ac:dyDescent="0.2">
      <c r="B1" s="975" t="s">
        <v>279</v>
      </c>
      <c r="C1" s="975"/>
      <c r="D1" s="975"/>
      <c r="E1" s="975"/>
      <c r="F1" s="975"/>
      <c r="G1" s="975"/>
      <c r="H1" s="975"/>
      <c r="I1" s="975"/>
    </row>
    <row r="2" spans="2:9" x14ac:dyDescent="0.2">
      <c r="B2" s="73"/>
      <c r="C2" s="73"/>
      <c r="D2" s="73"/>
      <c r="E2" s="73"/>
      <c r="F2" s="73"/>
      <c r="G2" s="73"/>
      <c r="H2" s="73"/>
      <c r="I2" s="73"/>
    </row>
    <row r="3" spans="2:9" s="594" customFormat="1" ht="14.25" x14ac:dyDescent="0.2">
      <c r="B3" s="770" t="s">
        <v>78</v>
      </c>
      <c r="C3" s="770"/>
      <c r="D3" s="770"/>
      <c r="E3" s="770"/>
      <c r="F3" s="770"/>
      <c r="G3" s="770"/>
      <c r="H3" s="770"/>
      <c r="I3" s="770"/>
    </row>
    <row r="4" spans="2:9" ht="5.0999999999999996" customHeight="1" x14ac:dyDescent="0.2">
      <c r="B4" s="77"/>
      <c r="C4" s="77"/>
      <c r="D4" s="77"/>
      <c r="E4" s="77"/>
      <c r="F4" s="77"/>
      <c r="G4" s="77"/>
      <c r="H4" s="77"/>
      <c r="I4" s="77"/>
    </row>
    <row r="5" spans="2:9" s="106" customFormat="1" ht="14.25" x14ac:dyDescent="0.2">
      <c r="B5" s="1010" t="s">
        <v>144</v>
      </c>
      <c r="C5" s="1010"/>
      <c r="D5" s="1010"/>
      <c r="E5" s="1010"/>
      <c r="F5" s="1010"/>
      <c r="G5" s="1010"/>
      <c r="H5" s="1010"/>
      <c r="I5" s="1010"/>
    </row>
    <row r="27" spans="2:18" ht="11.25" customHeight="1" x14ac:dyDescent="0.2"/>
    <row r="28" spans="2:18" ht="11.25" customHeight="1" x14ac:dyDescent="0.2">
      <c r="J28" s="975"/>
      <c r="K28" s="975"/>
      <c r="L28" s="975"/>
      <c r="M28" s="975"/>
      <c r="N28" s="975"/>
      <c r="O28" s="975"/>
      <c r="P28" s="975"/>
      <c r="Q28" s="975"/>
      <c r="R28" s="975"/>
    </row>
    <row r="29" spans="2:18" ht="11.25" customHeight="1" x14ac:dyDescent="0.2"/>
    <row r="30" spans="2:18" ht="11.25" customHeight="1" x14ac:dyDescent="0.2"/>
    <row r="31" spans="2:18" ht="11.25" customHeight="1" x14ac:dyDescent="0.2"/>
    <row r="32" spans="2:18" s="20" customFormat="1" ht="10.5" x14ac:dyDescent="0.15">
      <c r="B32" s="764" t="s">
        <v>355</v>
      </c>
      <c r="C32" s="764"/>
      <c r="D32" s="764"/>
      <c r="E32" s="764"/>
      <c r="F32" s="764"/>
      <c r="G32" s="764"/>
      <c r="H32" s="764"/>
      <c r="I32" s="764"/>
    </row>
    <row r="33" spans="2:9" ht="11.25" customHeight="1" x14ac:dyDescent="0.2">
      <c r="B33" s="77"/>
      <c r="C33" s="77"/>
      <c r="D33" s="77"/>
      <c r="E33" s="77"/>
      <c r="F33" s="77"/>
      <c r="G33" s="77"/>
      <c r="H33" s="77"/>
      <c r="I33" s="77"/>
    </row>
    <row r="34" spans="2:9" ht="11.25" customHeight="1" x14ac:dyDescent="0.2">
      <c r="B34" s="79"/>
      <c r="C34" s="1027">
        <v>2024</v>
      </c>
      <c r="D34" s="1028"/>
      <c r="E34" s="1028"/>
      <c r="F34" s="1029"/>
      <c r="G34" s="1027">
        <v>2025</v>
      </c>
      <c r="H34" s="1028"/>
      <c r="I34" s="1029"/>
    </row>
    <row r="35" spans="2:9" s="20" customFormat="1" ht="10.5" x14ac:dyDescent="0.15">
      <c r="B35" s="227"/>
      <c r="C35" s="432" t="s">
        <v>187</v>
      </c>
      <c r="D35" s="432" t="s">
        <v>0</v>
      </c>
      <c r="E35" s="432" t="s">
        <v>188</v>
      </c>
      <c r="F35" s="433" t="s">
        <v>189</v>
      </c>
      <c r="G35" s="432" t="s">
        <v>175</v>
      </c>
      <c r="H35" s="218" t="s">
        <v>172</v>
      </c>
      <c r="I35" s="218" t="s">
        <v>188</v>
      </c>
    </row>
    <row r="36" spans="2:9" x14ac:dyDescent="0.2">
      <c r="B36" s="74" t="s">
        <v>616</v>
      </c>
      <c r="C36" s="478">
        <v>3568.7925009632991</v>
      </c>
      <c r="D36" s="478">
        <v>3593.6989852499996</v>
      </c>
      <c r="E36" s="478">
        <v>3667.5659353895999</v>
      </c>
      <c r="F36" s="478">
        <v>3304.3142194273996</v>
      </c>
      <c r="G36" s="478">
        <v>3558.11</v>
      </c>
      <c r="H36" s="478">
        <v>3742.86</v>
      </c>
      <c r="I36" s="478">
        <v>3822.23</v>
      </c>
    </row>
    <row r="37" spans="2:9" x14ac:dyDescent="0.2">
      <c r="B37" s="74" t="s">
        <v>617</v>
      </c>
      <c r="C37" s="478">
        <v>1880.54378731</v>
      </c>
      <c r="D37" s="478">
        <v>1866.0061235900002</v>
      </c>
      <c r="E37" s="478">
        <v>1891.0613722099999</v>
      </c>
      <c r="F37" s="478">
        <v>1855.7212352724998</v>
      </c>
      <c r="G37" s="478">
        <v>1867.28</v>
      </c>
      <c r="H37" s="478">
        <v>1914.03</v>
      </c>
      <c r="I37" s="478">
        <v>1901.08</v>
      </c>
    </row>
    <row r="38" spans="2:9" x14ac:dyDescent="0.2">
      <c r="B38" s="74" t="s">
        <v>618</v>
      </c>
      <c r="C38" s="478">
        <v>463.72862574999999</v>
      </c>
      <c r="D38" s="478">
        <v>439.76326078</v>
      </c>
      <c r="E38" s="478">
        <v>455.96186763999998</v>
      </c>
      <c r="F38" s="478">
        <v>453.56509291859999</v>
      </c>
      <c r="G38" s="478">
        <v>457.19398988880005</v>
      </c>
      <c r="H38" s="478">
        <v>479.15</v>
      </c>
      <c r="I38" s="478">
        <v>483.8</v>
      </c>
    </row>
    <row r="39" spans="2:9" x14ac:dyDescent="0.2">
      <c r="B39" s="74" t="s">
        <v>507</v>
      </c>
      <c r="C39" s="478">
        <v>301.39063526000001</v>
      </c>
      <c r="D39" s="478">
        <v>311.77520837999998</v>
      </c>
      <c r="E39" s="478">
        <v>332.38827057999998</v>
      </c>
      <c r="F39" s="478">
        <v>319.06438342000001</v>
      </c>
      <c r="G39" s="478">
        <v>334.15</v>
      </c>
      <c r="H39" s="478">
        <v>403.63</v>
      </c>
      <c r="I39" s="478">
        <v>442.94</v>
      </c>
    </row>
    <row r="40" spans="2:9" x14ac:dyDescent="0.2">
      <c r="B40" s="74" t="s">
        <v>619</v>
      </c>
      <c r="C40" s="478">
        <v>72.593729960000005</v>
      </c>
      <c r="D40" s="478">
        <v>73.386527429999987</v>
      </c>
      <c r="E40" s="478">
        <v>75.065933009999995</v>
      </c>
      <c r="F40" s="478">
        <v>74.466887569999997</v>
      </c>
      <c r="G40" s="478">
        <v>78.02</v>
      </c>
      <c r="H40" s="478">
        <v>80.400000000000006</v>
      </c>
      <c r="I40" s="478">
        <v>82.67</v>
      </c>
    </row>
    <row r="42" spans="2:9" x14ac:dyDescent="0.2">
      <c r="B42" s="80"/>
    </row>
    <row r="43" spans="2:9" x14ac:dyDescent="0.2">
      <c r="C43" s="296"/>
      <c r="D43" s="296"/>
      <c r="E43" s="296"/>
      <c r="F43" s="296"/>
      <c r="G43" s="296"/>
      <c r="H43" s="296"/>
      <c r="I43" s="296"/>
    </row>
  </sheetData>
  <mergeCells count="7">
    <mergeCell ref="C34:F34"/>
    <mergeCell ref="B1:I1"/>
    <mergeCell ref="J28:R28"/>
    <mergeCell ref="B5:I5"/>
    <mergeCell ref="B3:I3"/>
    <mergeCell ref="G34:I34"/>
    <mergeCell ref="B32:I32"/>
  </mergeCells>
  <hyperlinks>
    <hyperlink ref="B1:I1" location="Cuprins_ro!B44" display="III. Datoria externă brută la 31.03.2023 (date provizorii)" xr:uid="{97D1E5B9-FDB7-4024-B433-12C2B90BF45B}"/>
    <hyperlink ref="B1:I1" location="Cuprins_ro!B40" display="III. Datoria externă brută la 31.03.2024 (date provizorii)" xr:uid="{B28DBF15-83ED-48B8-976D-7F208439B370}"/>
    <hyperlink ref="B1:I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37"/>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42.140625" collapsed="false"/>
    <col min="3" max="3" customWidth="true" style="67" width="9.85546875" collapsed="false"/>
    <col min="4" max="10" customWidth="true" style="67" width="7.0" collapsed="false"/>
    <col min="11" max="16384" style="67" width="9.140625" collapsed="false"/>
  </cols>
  <sheetData>
    <row r="1" spans="2:10" s="594" customFormat="1" ht="14.25" x14ac:dyDescent="0.2">
      <c r="B1" s="975" t="s">
        <v>279</v>
      </c>
      <c r="C1" s="975"/>
      <c r="D1" s="975"/>
      <c r="E1" s="975"/>
      <c r="F1" s="975"/>
      <c r="G1" s="975"/>
      <c r="H1" s="975"/>
      <c r="I1" s="975"/>
      <c r="J1" s="975"/>
    </row>
    <row r="3" spans="2:10" s="106" customFormat="1" ht="14.25" x14ac:dyDescent="0.2">
      <c r="B3" s="1030" t="s">
        <v>100</v>
      </c>
      <c r="C3" s="1031"/>
      <c r="D3" s="1031"/>
      <c r="E3" s="1031"/>
      <c r="F3" s="1031"/>
      <c r="G3" s="1031"/>
      <c r="H3" s="1031"/>
      <c r="I3" s="1031"/>
      <c r="J3" s="1031"/>
    </row>
    <row r="4" spans="2:10" ht="5.0999999999999996" customHeight="1" x14ac:dyDescent="0.2">
      <c r="B4" s="288"/>
      <c r="C4" s="288"/>
      <c r="D4" s="288"/>
      <c r="E4" s="288"/>
      <c r="F4" s="288"/>
      <c r="G4" s="288"/>
      <c r="H4" s="288"/>
      <c r="I4" s="288"/>
      <c r="J4" s="288"/>
    </row>
    <row r="5" spans="2:10" s="106" customFormat="1" ht="14.25" x14ac:dyDescent="0.2">
      <c r="B5" s="1010" t="s">
        <v>324</v>
      </c>
      <c r="C5" s="1010"/>
      <c r="D5" s="1010"/>
      <c r="E5" s="1010"/>
      <c r="F5" s="1010"/>
      <c r="G5" s="1010"/>
      <c r="H5" s="1010"/>
      <c r="I5" s="1010"/>
      <c r="J5" s="1010"/>
    </row>
    <row r="28" spans="2:19" ht="11.25" customHeight="1" x14ac:dyDescent="0.2">
      <c r="K28" s="975"/>
      <c r="L28" s="975"/>
      <c r="M28" s="975"/>
      <c r="N28" s="975"/>
      <c r="O28" s="975"/>
      <c r="P28" s="975"/>
      <c r="Q28" s="975"/>
      <c r="R28" s="975"/>
      <c r="S28" s="975"/>
    </row>
    <row r="29" spans="2:19" x14ac:dyDescent="0.2">
      <c r="B29" s="78"/>
      <c r="C29" s="362" t="s">
        <v>196</v>
      </c>
    </row>
    <row r="30" spans="2:19" x14ac:dyDescent="0.2">
      <c r="B30" s="78" t="s">
        <v>589</v>
      </c>
      <c r="C30" s="94">
        <v>2708.91</v>
      </c>
      <c r="E30" s="243"/>
    </row>
    <row r="31" spans="2:19" x14ac:dyDescent="0.2">
      <c r="B31" s="78" t="s">
        <v>504</v>
      </c>
      <c r="C31" s="94">
        <v>226.57</v>
      </c>
      <c r="E31" s="243"/>
    </row>
    <row r="32" spans="2:19" x14ac:dyDescent="0.2">
      <c r="B32" s="78" t="s">
        <v>620</v>
      </c>
      <c r="C32" s="94">
        <v>250.39</v>
      </c>
      <c r="E32" s="243"/>
    </row>
    <row r="33" spans="2:5" x14ac:dyDescent="0.2">
      <c r="B33" s="336" t="s">
        <v>595</v>
      </c>
      <c r="C33" s="94">
        <v>122.82</v>
      </c>
      <c r="E33" s="244"/>
    </row>
    <row r="34" spans="2:5" x14ac:dyDescent="0.2">
      <c r="B34" s="336" t="s">
        <v>594</v>
      </c>
      <c r="C34" s="94">
        <v>74.59</v>
      </c>
      <c r="E34" s="244"/>
    </row>
    <row r="35" spans="2:5" x14ac:dyDescent="0.2">
      <c r="B35" s="336" t="s">
        <v>621</v>
      </c>
      <c r="C35" s="94">
        <v>27.62</v>
      </c>
      <c r="E35" s="244"/>
    </row>
    <row r="36" spans="2:5" x14ac:dyDescent="0.2">
      <c r="B36" s="336" t="s">
        <v>622</v>
      </c>
      <c r="C36" s="94">
        <v>21.84</v>
      </c>
      <c r="E36" s="244"/>
    </row>
    <row r="37" spans="2:5" x14ac:dyDescent="0.2">
      <c r="B37" s="336" t="s">
        <v>597</v>
      </c>
      <c r="C37" s="94">
        <v>3.52</v>
      </c>
      <c r="E37" s="244"/>
    </row>
  </sheetData>
  <mergeCells count="4">
    <mergeCell ref="B3:J3"/>
    <mergeCell ref="B5:J5"/>
    <mergeCell ref="B1:J1"/>
    <mergeCell ref="K28:S28"/>
  </mergeCells>
  <hyperlinks>
    <hyperlink ref="B1:J1" location="Cuprins_ro!B44" display="III. Datoria externă brută la 31.03.2023 (date provizorii)" xr:uid="{D2661063-A7CF-42CF-805D-7B9672D71A9E}"/>
    <hyperlink ref="B1:J1" location="Cuprins_ro!B40" display="III. Datoria externă brută la 31.03.2024 (date provizorii)" xr:uid="{071389D4-AB2A-4E91-8A7A-42BAEF08D6A6}"/>
    <hyperlink ref="B1:J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Q31"/>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67.28515625" collapsed="false"/>
    <col min="3" max="8" customWidth="true" style="67" width="8.0" collapsed="false"/>
    <col min="9" max="9" bestFit="true" customWidth="true" style="67" width="7.85546875" collapsed="false"/>
    <col min="10" max="16384" style="67" width="9.140625" collapsed="false"/>
  </cols>
  <sheetData>
    <row r="1" spans="2:16" s="594" customFormat="1" ht="14.25" x14ac:dyDescent="0.2">
      <c r="B1" s="975" t="s">
        <v>279</v>
      </c>
      <c r="C1" s="975"/>
      <c r="D1" s="975"/>
      <c r="E1" s="975"/>
      <c r="F1" s="975"/>
      <c r="G1" s="975"/>
      <c r="H1" s="975"/>
      <c r="I1" s="975"/>
    </row>
    <row r="3" spans="2:16" s="594" customFormat="1" ht="14.25" x14ac:dyDescent="0.2">
      <c r="B3" s="982" t="s">
        <v>88</v>
      </c>
      <c r="C3" s="982"/>
      <c r="D3" s="982"/>
      <c r="E3" s="982"/>
      <c r="F3" s="982"/>
      <c r="G3" s="982"/>
      <c r="H3" s="982"/>
      <c r="I3" s="982"/>
    </row>
    <row r="4" spans="2:16" ht="3.75" customHeight="1" thickBot="1" x14ac:dyDescent="0.25"/>
    <row r="5" spans="2:16" ht="15.75" thickBot="1" x14ac:dyDescent="0.3">
      <c r="B5" s="242"/>
      <c r="C5" s="999">
        <v>2024</v>
      </c>
      <c r="D5" s="1000"/>
      <c r="E5" s="1000"/>
      <c r="F5" s="1001"/>
      <c r="G5" s="999">
        <v>2025</v>
      </c>
      <c r="H5" s="1000"/>
      <c r="I5" s="1000"/>
      <c r="J5"/>
      <c r="K5"/>
      <c r="L5"/>
      <c r="M5"/>
      <c r="N5"/>
      <c r="O5"/>
      <c r="P5"/>
    </row>
    <row r="6" spans="2:16" ht="12.75" thickBot="1" x14ac:dyDescent="0.25">
      <c r="B6" s="253"/>
      <c r="C6" s="254" t="s">
        <v>187</v>
      </c>
      <c r="D6" s="255" t="s">
        <v>0</v>
      </c>
      <c r="E6" s="255" t="s">
        <v>188</v>
      </c>
      <c r="F6" s="255" t="s">
        <v>189</v>
      </c>
      <c r="G6" s="255" t="s">
        <v>175</v>
      </c>
      <c r="H6" s="255" t="s">
        <v>172</v>
      </c>
      <c r="I6" s="255" t="s">
        <v>188</v>
      </c>
    </row>
    <row r="7" spans="2:16" ht="13.5" thickTop="1" thickBot="1" x14ac:dyDescent="0.25">
      <c r="B7" s="257" t="s">
        <v>623</v>
      </c>
      <c r="C7" s="558">
        <v>261.35000000000002</v>
      </c>
      <c r="D7" s="558">
        <v>250.56</v>
      </c>
      <c r="E7" s="558">
        <v>270.14999999999998</v>
      </c>
      <c r="F7" s="558">
        <v>266.58</v>
      </c>
      <c r="G7" s="285">
        <v>257.43</v>
      </c>
      <c r="H7" s="558">
        <v>261.64</v>
      </c>
      <c r="I7" s="285">
        <v>272.39999999999998</v>
      </c>
    </row>
    <row r="8" spans="2:16" ht="12.75" thickBot="1" x14ac:dyDescent="0.25">
      <c r="B8" s="246" t="s">
        <v>582</v>
      </c>
      <c r="C8" s="341">
        <v>182.05</v>
      </c>
      <c r="D8" s="341">
        <v>181.06</v>
      </c>
      <c r="E8" s="341">
        <v>193.68</v>
      </c>
      <c r="F8" s="341">
        <v>193.77</v>
      </c>
      <c r="G8" s="40">
        <v>196.86</v>
      </c>
      <c r="H8" s="341">
        <v>208.88</v>
      </c>
      <c r="I8" s="40">
        <v>229.2</v>
      </c>
    </row>
    <row r="9" spans="2:16" ht="12.75" thickBot="1" x14ac:dyDescent="0.25">
      <c r="B9" s="334" t="s">
        <v>624</v>
      </c>
      <c r="C9" s="309">
        <v>182.05</v>
      </c>
      <c r="D9" s="309">
        <v>181.06</v>
      </c>
      <c r="E9" s="309">
        <v>193.68</v>
      </c>
      <c r="F9" s="309">
        <v>193.77</v>
      </c>
      <c r="G9" s="286">
        <v>196.86</v>
      </c>
      <c r="H9" s="309">
        <v>208.88</v>
      </c>
      <c r="I9" s="286">
        <v>229.2</v>
      </c>
    </row>
    <row r="10" spans="2:16" ht="12.75" thickBot="1" x14ac:dyDescent="0.25">
      <c r="B10" s="246" t="s">
        <v>584</v>
      </c>
      <c r="C10" s="341">
        <v>79.3</v>
      </c>
      <c r="D10" s="341">
        <v>69.5</v>
      </c>
      <c r="E10" s="341">
        <v>76.47</v>
      </c>
      <c r="F10" s="341">
        <v>72.81</v>
      </c>
      <c r="G10" s="40">
        <v>60.57</v>
      </c>
      <c r="H10" s="341">
        <v>52.77</v>
      </c>
      <c r="I10" s="40">
        <v>43.2</v>
      </c>
    </row>
    <row r="11" spans="2:16" ht="12.75" thickBot="1" x14ac:dyDescent="0.25">
      <c r="B11" s="335" t="s">
        <v>411</v>
      </c>
      <c r="C11" s="309">
        <v>79.3</v>
      </c>
      <c r="D11" s="309">
        <v>69.5</v>
      </c>
      <c r="E11" s="309">
        <v>76.47</v>
      </c>
      <c r="F11" s="309">
        <v>72.81</v>
      </c>
      <c r="G11" s="286">
        <v>60.57</v>
      </c>
      <c r="H11" s="309">
        <v>52.77</v>
      </c>
      <c r="I11" s="286">
        <v>43.2</v>
      </c>
    </row>
    <row r="12" spans="2:16" ht="12.75" thickBot="1" x14ac:dyDescent="0.25">
      <c r="B12" s="256" t="s">
        <v>530</v>
      </c>
      <c r="C12" s="559" t="s">
        <v>325</v>
      </c>
      <c r="D12" s="559" t="s">
        <v>326</v>
      </c>
      <c r="E12" s="559" t="s">
        <v>327</v>
      </c>
      <c r="F12" s="559" t="s">
        <v>328</v>
      </c>
      <c r="G12" s="56" t="s">
        <v>329</v>
      </c>
      <c r="H12" s="559" t="s">
        <v>330</v>
      </c>
      <c r="I12" s="56" t="s">
        <v>331</v>
      </c>
    </row>
    <row r="13" spans="2:16" ht="12.75" thickBot="1" x14ac:dyDescent="0.25">
      <c r="B13" s="246" t="s">
        <v>582</v>
      </c>
      <c r="C13" s="341" t="s">
        <v>332</v>
      </c>
      <c r="D13" s="341" t="s">
        <v>333</v>
      </c>
      <c r="E13" s="341" t="s">
        <v>334</v>
      </c>
      <c r="F13" s="341" t="s">
        <v>335</v>
      </c>
      <c r="G13" s="40" t="s">
        <v>336</v>
      </c>
      <c r="H13" s="341" t="s">
        <v>337</v>
      </c>
      <c r="I13" s="40" t="s">
        <v>338</v>
      </c>
    </row>
    <row r="14" spans="2:16" ht="12.75" thickBot="1" x14ac:dyDescent="0.25">
      <c r="B14" s="335" t="s">
        <v>410</v>
      </c>
      <c r="C14" s="309">
        <v>1.21</v>
      </c>
      <c r="D14" s="309">
        <v>1.51</v>
      </c>
      <c r="E14" s="309">
        <v>1.24</v>
      </c>
      <c r="F14" s="309">
        <v>0.44</v>
      </c>
      <c r="G14" s="286">
        <v>0.81</v>
      </c>
      <c r="H14" s="309">
        <v>0.71</v>
      </c>
      <c r="I14" s="286">
        <v>1.06</v>
      </c>
    </row>
    <row r="15" spans="2:16" ht="12.75" thickBot="1" x14ac:dyDescent="0.25">
      <c r="B15" s="335" t="s">
        <v>411</v>
      </c>
      <c r="C15" s="309">
        <v>63.87</v>
      </c>
      <c r="D15" s="309">
        <v>65.37</v>
      </c>
      <c r="E15" s="309">
        <v>66.53</v>
      </c>
      <c r="F15" s="309">
        <v>64.37</v>
      </c>
      <c r="G15" s="286">
        <v>65.72</v>
      </c>
      <c r="H15" s="309">
        <v>69.16</v>
      </c>
      <c r="I15" s="286">
        <v>87.29</v>
      </c>
    </row>
    <row r="16" spans="2:16" ht="12.75" thickBot="1" x14ac:dyDescent="0.25">
      <c r="B16" s="334" t="s">
        <v>413</v>
      </c>
      <c r="C16" s="309" t="s">
        <v>339</v>
      </c>
      <c r="D16" s="309" t="s">
        <v>340</v>
      </c>
      <c r="E16" s="309" t="s">
        <v>341</v>
      </c>
      <c r="F16" s="309" t="s">
        <v>342</v>
      </c>
      <c r="G16" s="286" t="s">
        <v>343</v>
      </c>
      <c r="H16" s="309" t="s">
        <v>344</v>
      </c>
      <c r="I16" s="286" t="s">
        <v>345</v>
      </c>
    </row>
    <row r="17" spans="2:17" ht="12.75" thickBot="1" x14ac:dyDescent="0.25">
      <c r="B17" s="334" t="s">
        <v>583</v>
      </c>
      <c r="C17" s="309">
        <v>50.74</v>
      </c>
      <c r="D17" s="309">
        <v>49.74</v>
      </c>
      <c r="E17" s="309">
        <v>48.74</v>
      </c>
      <c r="F17" s="309">
        <v>47.74</v>
      </c>
      <c r="G17" s="286">
        <v>46.74</v>
      </c>
      <c r="H17" s="309">
        <v>45.74</v>
      </c>
      <c r="I17" s="286">
        <v>44.74</v>
      </c>
    </row>
    <row r="18" spans="2:17" ht="12.75" thickBot="1" x14ac:dyDescent="0.25">
      <c r="B18" s="246" t="s">
        <v>584</v>
      </c>
      <c r="C18" s="341">
        <v>583.88</v>
      </c>
      <c r="D18" s="341">
        <v>519.46</v>
      </c>
      <c r="E18" s="341">
        <v>518.66999999999996</v>
      </c>
      <c r="F18" s="341">
        <v>462.65</v>
      </c>
      <c r="G18" s="40">
        <v>526.72</v>
      </c>
      <c r="H18" s="341">
        <v>556.03</v>
      </c>
      <c r="I18" s="40">
        <v>489.25</v>
      </c>
    </row>
    <row r="19" spans="2:17" ht="12.75" thickBot="1" x14ac:dyDescent="0.25">
      <c r="B19" s="335" t="s">
        <v>411</v>
      </c>
      <c r="C19" s="309">
        <v>583.88</v>
      </c>
      <c r="D19" s="309">
        <v>519.46</v>
      </c>
      <c r="E19" s="309">
        <v>518.66999999999996</v>
      </c>
      <c r="F19" s="309">
        <v>462.65</v>
      </c>
      <c r="G19" s="286">
        <v>526.72</v>
      </c>
      <c r="H19" s="309">
        <v>556.03</v>
      </c>
      <c r="I19" s="286">
        <v>489.25</v>
      </c>
    </row>
    <row r="20" spans="2:17" ht="12.75" thickBot="1" x14ac:dyDescent="0.25">
      <c r="B20" s="560" t="s">
        <v>617</v>
      </c>
      <c r="C20" s="559">
        <v>526.61</v>
      </c>
      <c r="D20" s="559">
        <v>502.63</v>
      </c>
      <c r="E20" s="559">
        <v>540.69000000000005</v>
      </c>
      <c r="F20" s="559">
        <v>523.22</v>
      </c>
      <c r="G20" s="56">
        <v>502.92</v>
      </c>
      <c r="H20" s="559">
        <v>527.20000000000005</v>
      </c>
      <c r="I20" s="56">
        <v>476.76</v>
      </c>
    </row>
    <row r="21" spans="2:17" ht="12.75" thickBot="1" x14ac:dyDescent="0.25">
      <c r="B21" s="246" t="s">
        <v>582</v>
      </c>
      <c r="C21" s="341">
        <v>307.41000000000003</v>
      </c>
      <c r="D21" s="341">
        <v>322.66000000000003</v>
      </c>
      <c r="E21" s="341">
        <v>345.55</v>
      </c>
      <c r="F21" s="341">
        <v>331.05</v>
      </c>
      <c r="G21" s="40">
        <v>350.65</v>
      </c>
      <c r="H21" s="341">
        <v>378.6</v>
      </c>
      <c r="I21" s="40">
        <v>387.24</v>
      </c>
    </row>
    <row r="22" spans="2:17" ht="24.75" thickBot="1" x14ac:dyDescent="0.25">
      <c r="B22" s="251" t="s">
        <v>625</v>
      </c>
      <c r="C22" s="309">
        <v>307.41000000000003</v>
      </c>
      <c r="D22" s="309">
        <v>322.66000000000003</v>
      </c>
      <c r="E22" s="309">
        <v>345.55</v>
      </c>
      <c r="F22" s="309">
        <v>331.05</v>
      </c>
      <c r="G22" s="286">
        <v>350.65</v>
      </c>
      <c r="H22" s="309">
        <v>378.6</v>
      </c>
      <c r="I22" s="286">
        <v>387.24</v>
      </c>
    </row>
    <row r="23" spans="2:17" ht="12.75" thickBot="1" x14ac:dyDescent="0.25">
      <c r="B23" s="335" t="s">
        <v>411</v>
      </c>
      <c r="C23" s="309">
        <v>31.93</v>
      </c>
      <c r="D23" s="309">
        <v>36.54</v>
      </c>
      <c r="E23" s="309">
        <v>38.76</v>
      </c>
      <c r="F23" s="309">
        <v>37.49</v>
      </c>
      <c r="G23" s="286">
        <v>38.44</v>
      </c>
      <c r="H23" s="309">
        <v>37.25</v>
      </c>
      <c r="I23" s="286">
        <v>36.03</v>
      </c>
    </row>
    <row r="24" spans="2:17" ht="12.75" thickBot="1" x14ac:dyDescent="0.25">
      <c r="B24" s="335" t="s">
        <v>413</v>
      </c>
      <c r="C24" s="309">
        <v>275.48</v>
      </c>
      <c r="D24" s="309">
        <v>286.12</v>
      </c>
      <c r="E24" s="309">
        <v>306.79000000000002</v>
      </c>
      <c r="F24" s="309">
        <v>293.56</v>
      </c>
      <c r="G24" s="286">
        <v>312.2</v>
      </c>
      <c r="H24" s="309">
        <v>341.35</v>
      </c>
      <c r="I24" s="286">
        <v>351.21</v>
      </c>
    </row>
    <row r="25" spans="2:17" ht="12.75" thickBot="1" x14ac:dyDescent="0.25">
      <c r="B25" s="246" t="s">
        <v>584</v>
      </c>
      <c r="C25" s="341">
        <v>219.21</v>
      </c>
      <c r="D25" s="341">
        <v>179.97</v>
      </c>
      <c r="E25" s="341">
        <v>195.14</v>
      </c>
      <c r="F25" s="341">
        <v>192.17</v>
      </c>
      <c r="G25" s="40">
        <v>152.27000000000001</v>
      </c>
      <c r="H25" s="341">
        <v>148.6</v>
      </c>
      <c r="I25" s="40">
        <v>89.52</v>
      </c>
    </row>
    <row r="26" spans="2:17" ht="24.75" thickBot="1" x14ac:dyDescent="0.25">
      <c r="B26" s="251" t="s">
        <v>625</v>
      </c>
      <c r="C26" s="309">
        <v>219.21</v>
      </c>
      <c r="D26" s="309">
        <v>179.97</v>
      </c>
      <c r="E26" s="309">
        <v>195.14</v>
      </c>
      <c r="F26" s="309">
        <v>192.17</v>
      </c>
      <c r="G26" s="286">
        <v>152.27000000000001</v>
      </c>
      <c r="H26" s="309">
        <v>148.6</v>
      </c>
      <c r="I26" s="286">
        <v>89.52</v>
      </c>
    </row>
    <row r="27" spans="2:17" ht="12.75" thickBot="1" x14ac:dyDescent="0.25">
      <c r="B27" s="252" t="s">
        <v>68</v>
      </c>
      <c r="C27" s="559" t="s">
        <v>346</v>
      </c>
      <c r="D27" s="559" t="s">
        <v>347</v>
      </c>
      <c r="E27" s="559" t="s">
        <v>348</v>
      </c>
      <c r="F27" s="559" t="s">
        <v>349</v>
      </c>
      <c r="G27" s="56" t="s">
        <v>350</v>
      </c>
      <c r="H27" s="559" t="s">
        <v>351</v>
      </c>
      <c r="I27" s="56" t="s">
        <v>352</v>
      </c>
    </row>
    <row r="28" spans="2:17" ht="12.75" thickTop="1" x14ac:dyDescent="0.2">
      <c r="B28" s="997" t="s">
        <v>586</v>
      </c>
      <c r="C28" s="998"/>
      <c r="D28" s="998"/>
      <c r="E28" s="998"/>
      <c r="F28" s="998"/>
      <c r="G28" s="998"/>
      <c r="H28" s="998"/>
      <c r="I28" s="998"/>
    </row>
    <row r="29" spans="2:17" x14ac:dyDescent="0.2">
      <c r="B29" s="430" t="s">
        <v>355</v>
      </c>
    </row>
    <row r="31" spans="2:17" ht="14.25" x14ac:dyDescent="0.2">
      <c r="J31" s="295"/>
      <c r="K31" s="295"/>
      <c r="L31" s="295"/>
      <c r="M31" s="295"/>
      <c r="N31" s="295"/>
      <c r="O31" s="295"/>
      <c r="P31" s="295"/>
      <c r="Q31" s="295"/>
    </row>
  </sheetData>
  <mergeCells count="5">
    <mergeCell ref="B28:I28"/>
    <mergeCell ref="B1:I1"/>
    <mergeCell ref="C5:F5"/>
    <mergeCell ref="B3:I3"/>
    <mergeCell ref="G5:I5"/>
  </mergeCells>
  <hyperlinks>
    <hyperlink ref="B1:I1" location="Cuprins_ro!B44" display="III. Datoria externă brută la 31.03.2023 (date provizorii)" xr:uid="{D4130D9D-73AD-4042-8A6C-591CDB0C652B}"/>
    <hyperlink ref="B1:I1" location="Cuprins_ro!B40" display="III. Datoria externă brută la 31.03.2024 (date provizorii)" xr:uid="{19231750-AB20-4121-8E45-8E00C1F9210C}"/>
    <hyperlink ref="B1:I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Q27"/>
  <sheetViews>
    <sheetView showGridLines="0" showRowColHeaders="0" zoomScaleNormal="100" workbookViewId="0"/>
  </sheetViews>
  <sheetFormatPr defaultColWidth="9.140625" defaultRowHeight="14.25" x14ac:dyDescent="0.2"/>
  <cols>
    <col min="1" max="1" customWidth="true" style="112" width="5.7109375" collapsed="false"/>
    <col min="2" max="2" customWidth="true" style="112" width="38.140625" collapsed="false"/>
    <col min="3" max="9" customWidth="true" style="112" width="9.7109375" collapsed="false"/>
    <col min="10" max="16384" style="112" width="9.140625" collapsed="false"/>
  </cols>
  <sheetData>
    <row r="1" spans="2:10" x14ac:dyDescent="0.2">
      <c r="B1" s="768" t="s">
        <v>184</v>
      </c>
      <c r="C1" s="768"/>
      <c r="D1" s="768"/>
      <c r="E1" s="768"/>
      <c r="F1" s="768"/>
      <c r="G1" s="768"/>
      <c r="H1" s="768"/>
      <c r="I1" s="768"/>
      <c r="J1" s="181"/>
    </row>
    <row r="2" spans="2:10" ht="11.25" customHeight="1" x14ac:dyDescent="0.2"/>
    <row r="3" spans="2:10" ht="30" customHeight="1" x14ac:dyDescent="0.2">
      <c r="B3" s="793" t="s">
        <v>197</v>
      </c>
      <c r="C3" s="793"/>
      <c r="D3" s="793"/>
      <c r="E3" s="793"/>
      <c r="F3" s="793"/>
      <c r="G3" s="793"/>
      <c r="H3" s="793"/>
      <c r="I3" s="793"/>
    </row>
    <row r="4" spans="2:10" s="113" customFormat="1" ht="5.0999999999999996" customHeight="1" x14ac:dyDescent="0.2"/>
    <row r="5" spans="2:10" s="113" customFormat="1" x14ac:dyDescent="0.2">
      <c r="B5" s="789" t="s">
        <v>89</v>
      </c>
      <c r="C5" s="789"/>
      <c r="D5" s="789"/>
      <c r="E5" s="789"/>
      <c r="F5" s="789"/>
      <c r="G5" s="789"/>
      <c r="H5" s="789"/>
      <c r="I5" s="789"/>
    </row>
    <row r="21" spans="2:17" s="632" customFormat="1" ht="10.5" x14ac:dyDescent="0.15">
      <c r="B21" s="442" t="s">
        <v>355</v>
      </c>
    </row>
    <row r="22" spans="2:17" ht="15" customHeight="1" x14ac:dyDescent="0.2">
      <c r="B22" s="237"/>
    </row>
    <row r="23" spans="2:17" ht="15" customHeight="1" x14ac:dyDescent="0.2">
      <c r="B23" s="114"/>
      <c r="C23" s="790">
        <v>2024</v>
      </c>
      <c r="D23" s="791"/>
      <c r="E23" s="791"/>
      <c r="F23" s="792"/>
      <c r="G23" s="790">
        <v>2025</v>
      </c>
      <c r="H23" s="791"/>
      <c r="I23" s="794"/>
    </row>
    <row r="24" spans="2:17" s="632" customFormat="1" ht="10.5" x14ac:dyDescent="0.15">
      <c r="B24" s="115"/>
      <c r="C24" s="434" t="s">
        <v>187</v>
      </c>
      <c r="D24" s="434" t="s">
        <v>0</v>
      </c>
      <c r="E24" s="434" t="s">
        <v>188</v>
      </c>
      <c r="F24" s="435" t="s">
        <v>189</v>
      </c>
      <c r="G24" s="434" t="s">
        <v>175</v>
      </c>
      <c r="H24" s="218" t="s">
        <v>172</v>
      </c>
      <c r="I24" s="218" t="s">
        <v>188</v>
      </c>
    </row>
    <row r="25" spans="2:17" s="632" customFormat="1" ht="10.5" x14ac:dyDescent="0.15">
      <c r="B25" s="116" t="s">
        <v>395</v>
      </c>
      <c r="C25" s="290">
        <v>-442.76089366000025</v>
      </c>
      <c r="D25" s="290">
        <v>-710.16512151999996</v>
      </c>
      <c r="E25" s="290">
        <v>-882.45402837999973</v>
      </c>
      <c r="F25" s="290">
        <v>-977.32009199000004</v>
      </c>
      <c r="G25" s="290">
        <v>-1010.1364994399999</v>
      </c>
      <c r="H25" s="290">
        <v>-995.19222901000012</v>
      </c>
      <c r="I25" s="290">
        <v>-867.11509086000012</v>
      </c>
      <c r="L25" s="20"/>
      <c r="M25" s="20"/>
      <c r="N25" s="20"/>
      <c r="O25" s="20"/>
      <c r="P25" s="20"/>
      <c r="Q25" s="20"/>
    </row>
    <row r="26" spans="2:17" s="632" customFormat="1" ht="10.5" x14ac:dyDescent="0.15">
      <c r="B26" s="117" t="s">
        <v>396</v>
      </c>
      <c r="C26" s="138">
        <v>14.92162415</v>
      </c>
      <c r="D26" s="138">
        <v>16.083163650000003</v>
      </c>
      <c r="E26" s="138">
        <v>20.831249339999996</v>
      </c>
      <c r="F26" s="138">
        <v>27.986881439999998</v>
      </c>
      <c r="G26" s="138">
        <v>6.8271311599999986</v>
      </c>
      <c r="H26" s="138">
        <v>8.5524235699999984</v>
      </c>
      <c r="I26" s="138">
        <v>19.727760409999998</v>
      </c>
      <c r="L26" s="20"/>
      <c r="M26" s="20"/>
      <c r="N26" s="20"/>
      <c r="O26" s="20"/>
      <c r="P26" s="20"/>
      <c r="Q26" s="20"/>
    </row>
    <row r="27" spans="2:17" s="632" customFormat="1" ht="10.5" x14ac:dyDescent="0.15">
      <c r="B27" s="117" t="s">
        <v>397</v>
      </c>
      <c r="C27" s="290">
        <v>-378.59072114999998</v>
      </c>
      <c r="D27" s="290">
        <v>-665.60455071000001</v>
      </c>
      <c r="E27" s="290">
        <v>-935.64618595999991</v>
      </c>
      <c r="F27" s="290">
        <v>-1228.9379429400001</v>
      </c>
      <c r="G27" s="290">
        <v>-912.24366494000014</v>
      </c>
      <c r="H27" s="290">
        <v>-960.95821948999969</v>
      </c>
      <c r="I27" s="290">
        <v>-947.18479725999987</v>
      </c>
      <c r="L27" s="20"/>
      <c r="M27" s="20"/>
      <c r="N27" s="20"/>
      <c r="O27" s="20"/>
      <c r="P27" s="20"/>
      <c r="Q27" s="20"/>
    </row>
  </sheetData>
  <mergeCells count="5">
    <mergeCell ref="B5:I5"/>
    <mergeCell ref="C23:F23"/>
    <mergeCell ref="B1:I1"/>
    <mergeCell ref="B3:I3"/>
    <mergeCell ref="G23:I23"/>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D173"/>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9.140625" collapsed="false"/>
    <col min="3" max="9" customWidth="true" style="8" width="9.85546875" collapsed="false"/>
    <col min="10" max="16384" style="8" width="9.140625" collapsed="false"/>
  </cols>
  <sheetData>
    <row r="1" spans="2:30" s="594" customFormat="1" x14ac:dyDescent="0.2">
      <c r="B1" s="768" t="s">
        <v>184</v>
      </c>
      <c r="C1" s="769"/>
      <c r="D1" s="769"/>
      <c r="E1" s="769"/>
      <c r="F1" s="769"/>
      <c r="G1" s="769"/>
      <c r="H1" s="769"/>
      <c r="I1" s="769"/>
    </row>
    <row r="2" spans="2:30" ht="11.25" customHeight="1" x14ac:dyDescent="0.2"/>
    <row r="3" spans="2:30" s="594" customFormat="1" x14ac:dyDescent="0.2">
      <c r="B3" s="796" t="s">
        <v>91</v>
      </c>
      <c r="C3" s="796"/>
      <c r="D3" s="796"/>
      <c r="E3" s="796"/>
      <c r="F3" s="796"/>
      <c r="G3" s="796"/>
      <c r="H3" s="796"/>
      <c r="I3" s="796"/>
    </row>
    <row r="4" spans="2:30" ht="5.0999999999999996" customHeight="1" x14ac:dyDescent="0.2">
      <c r="B4" s="29"/>
    </row>
    <row r="5" spans="2:30" ht="12" customHeight="1" x14ac:dyDescent="0.2">
      <c r="B5" s="795"/>
      <c r="C5" s="797">
        <v>2024</v>
      </c>
      <c r="D5" s="798"/>
      <c r="E5" s="798"/>
      <c r="F5" s="799"/>
      <c r="G5" s="797">
        <v>2025</v>
      </c>
      <c r="H5" s="798"/>
      <c r="I5" s="798"/>
    </row>
    <row r="6" spans="2:30" s="67" customFormat="1" ht="12.75" thickBot="1" x14ac:dyDescent="0.25">
      <c r="B6" s="795"/>
      <c r="C6" s="265" t="s">
        <v>187</v>
      </c>
      <c r="D6" s="595" t="s">
        <v>0</v>
      </c>
      <c r="E6" s="595" t="s">
        <v>188</v>
      </c>
      <c r="F6" s="595" t="s">
        <v>189</v>
      </c>
      <c r="G6" s="265" t="s">
        <v>175</v>
      </c>
      <c r="H6" s="595" t="s">
        <v>172</v>
      </c>
      <c r="I6" s="595" t="s">
        <v>188</v>
      </c>
    </row>
    <row r="7" spans="2:30" s="67" customFormat="1" ht="13.5" thickTop="1" thickBot="1" x14ac:dyDescent="0.25">
      <c r="B7" s="444" t="s">
        <v>398</v>
      </c>
      <c r="C7" s="427">
        <v>-442.76</v>
      </c>
      <c r="D7" s="427">
        <v>-710.17</v>
      </c>
      <c r="E7" s="427">
        <v>-882.45</v>
      </c>
      <c r="F7" s="427">
        <v>-977.32</v>
      </c>
      <c r="G7" s="427">
        <v>-1010.1364994399999</v>
      </c>
      <c r="H7" s="427">
        <v>-995.19222901000012</v>
      </c>
      <c r="I7" s="427">
        <v>-867.11509086000012</v>
      </c>
      <c r="O7" s="296"/>
      <c r="U7" s="296"/>
      <c r="V7" s="296"/>
      <c r="W7" s="296"/>
      <c r="X7" s="296"/>
      <c r="Y7" s="296"/>
      <c r="Z7" s="296"/>
      <c r="AA7" s="296"/>
      <c r="AB7" s="296"/>
      <c r="AC7" s="296"/>
      <c r="AD7" s="296"/>
    </row>
    <row r="8" spans="2:30" s="67" customFormat="1" ht="13.5" thickTop="1" thickBot="1" x14ac:dyDescent="0.25">
      <c r="B8" s="445" t="s">
        <v>399</v>
      </c>
      <c r="C8" s="348">
        <v>-1085.03</v>
      </c>
      <c r="D8" s="348">
        <v>-1373.81</v>
      </c>
      <c r="E8" s="348">
        <v>-1594.67</v>
      </c>
      <c r="F8" s="348">
        <v>-1565.46</v>
      </c>
      <c r="G8" s="348">
        <v>-1625.0023184299998</v>
      </c>
      <c r="H8" s="348">
        <v>-1729.1174542799999</v>
      </c>
      <c r="I8" s="348">
        <v>-1656.4767911000001</v>
      </c>
      <c r="O8" s="296"/>
      <c r="U8" s="296"/>
      <c r="V8" s="296"/>
      <c r="W8" s="296"/>
      <c r="X8" s="296"/>
      <c r="Y8" s="296"/>
      <c r="Z8" s="296"/>
      <c r="AA8" s="296"/>
      <c r="AB8" s="296"/>
      <c r="AC8" s="296"/>
      <c r="AD8" s="296"/>
    </row>
    <row r="9" spans="2:30" s="67" customFormat="1" ht="13.5" thickTop="1" thickBot="1" x14ac:dyDescent="0.25">
      <c r="B9" s="445" t="s">
        <v>400</v>
      </c>
      <c r="C9" s="348">
        <v>217.13</v>
      </c>
      <c r="D9" s="348">
        <v>246.17</v>
      </c>
      <c r="E9" s="348">
        <v>236.47</v>
      </c>
      <c r="F9" s="348">
        <v>235.18</v>
      </c>
      <c r="G9" s="348">
        <v>198.28204098999998</v>
      </c>
      <c r="H9" s="348">
        <v>236.96527917999998</v>
      </c>
      <c r="I9" s="348">
        <v>267.64582997000008</v>
      </c>
      <c r="O9" s="296"/>
      <c r="U9" s="296"/>
      <c r="V9" s="296"/>
      <c r="W9" s="296"/>
      <c r="X9" s="296"/>
      <c r="Y9" s="296"/>
      <c r="Z9" s="296"/>
      <c r="AA9" s="296"/>
      <c r="AB9" s="296"/>
      <c r="AC9" s="296"/>
      <c r="AD9" s="296"/>
    </row>
    <row r="10" spans="2:30" s="67" customFormat="1" ht="13.5" thickTop="1" thickBot="1" x14ac:dyDescent="0.25">
      <c r="B10" s="445" t="s">
        <v>401</v>
      </c>
      <c r="C10" s="348">
        <v>83.2</v>
      </c>
      <c r="D10" s="348">
        <v>42.46</v>
      </c>
      <c r="E10" s="348">
        <v>-0.09</v>
      </c>
      <c r="F10" s="348">
        <v>-32.01</v>
      </c>
      <c r="G10" s="348">
        <v>36.296983110000006</v>
      </c>
      <c r="H10" s="348">
        <v>-18.28739190000001</v>
      </c>
      <c r="I10" s="348">
        <v>-41.636450559999979</v>
      </c>
      <c r="O10" s="296"/>
      <c r="U10" s="296"/>
      <c r="V10" s="296"/>
      <c r="W10" s="296"/>
      <c r="X10" s="296"/>
      <c r="Y10" s="296"/>
      <c r="Z10" s="296"/>
      <c r="AA10" s="296"/>
      <c r="AB10" s="296"/>
      <c r="AC10" s="296"/>
      <c r="AD10" s="296"/>
    </row>
    <row r="11" spans="2:30" s="67" customFormat="1" ht="13.5" thickTop="1" thickBot="1" x14ac:dyDescent="0.25">
      <c r="B11" s="445" t="s">
        <v>402</v>
      </c>
      <c r="C11" s="348">
        <v>341.94</v>
      </c>
      <c r="D11" s="348">
        <v>375.02</v>
      </c>
      <c r="E11" s="348">
        <v>475.84</v>
      </c>
      <c r="F11" s="348">
        <v>384.97</v>
      </c>
      <c r="G11" s="348">
        <v>380.28679489000001</v>
      </c>
      <c r="H11" s="348">
        <v>515.24733799000001</v>
      </c>
      <c r="I11" s="348">
        <v>563.35232082999994</v>
      </c>
      <c r="O11" s="296"/>
      <c r="U11" s="296"/>
      <c r="V11" s="296"/>
      <c r="W11" s="296"/>
      <c r="X11" s="296"/>
      <c r="Y11" s="296"/>
      <c r="Z11" s="296"/>
      <c r="AA11" s="296"/>
      <c r="AB11" s="296"/>
      <c r="AC11" s="296"/>
      <c r="AD11" s="296"/>
    </row>
    <row r="12" spans="2:30" s="67" customFormat="1" ht="13.5" thickTop="1" thickBot="1" x14ac:dyDescent="0.25">
      <c r="B12" s="444" t="s">
        <v>403</v>
      </c>
      <c r="C12" s="428">
        <v>14.92</v>
      </c>
      <c r="D12" s="428">
        <v>16.079999999999998</v>
      </c>
      <c r="E12" s="428">
        <v>20.83</v>
      </c>
      <c r="F12" s="428">
        <v>27.99</v>
      </c>
      <c r="G12" s="428">
        <v>6.8271311599999986</v>
      </c>
      <c r="H12" s="428">
        <v>8.5524235699999984</v>
      </c>
      <c r="I12" s="428">
        <v>19.727760409999998</v>
      </c>
      <c r="O12" s="296"/>
      <c r="U12" s="296"/>
      <c r="V12" s="296"/>
      <c r="W12" s="296"/>
      <c r="X12" s="296"/>
      <c r="Y12" s="296"/>
      <c r="Z12" s="296"/>
      <c r="AA12" s="296"/>
      <c r="AB12" s="296"/>
      <c r="AC12" s="296"/>
      <c r="AD12" s="296"/>
    </row>
    <row r="13" spans="2:30" s="67" customFormat="1" ht="13.5" thickTop="1" thickBot="1" x14ac:dyDescent="0.25">
      <c r="B13" s="444" t="s">
        <v>404</v>
      </c>
      <c r="C13" s="428">
        <v>-427.84</v>
      </c>
      <c r="D13" s="428">
        <v>-694.08</v>
      </c>
      <c r="E13" s="428">
        <v>-861.62</v>
      </c>
      <c r="F13" s="428">
        <v>-949.33</v>
      </c>
      <c r="G13" s="428">
        <v>-1003.3093682799998</v>
      </c>
      <c r="H13" s="428">
        <v>-986.63980544000015</v>
      </c>
      <c r="I13" s="428">
        <v>-847.38733045000015</v>
      </c>
      <c r="O13" s="296"/>
      <c r="U13" s="296"/>
      <c r="V13" s="296"/>
      <c r="W13" s="296"/>
      <c r="X13" s="296"/>
      <c r="Y13" s="296"/>
      <c r="Z13" s="296"/>
      <c r="AA13" s="296"/>
      <c r="AB13" s="296"/>
      <c r="AC13" s="296"/>
      <c r="AD13" s="296"/>
    </row>
    <row r="14" spans="2:30" s="67" customFormat="1" ht="13.5" thickTop="1" thickBot="1" x14ac:dyDescent="0.25">
      <c r="B14" s="444" t="s">
        <v>405</v>
      </c>
      <c r="C14" s="428">
        <v>-378.59</v>
      </c>
      <c r="D14" s="428">
        <v>-665.6</v>
      </c>
      <c r="E14" s="428">
        <v>-935.65</v>
      </c>
      <c r="F14" s="428">
        <v>-1228.94</v>
      </c>
      <c r="G14" s="428">
        <v>-912.24366494000014</v>
      </c>
      <c r="H14" s="428">
        <v>-960.95821948999969</v>
      </c>
      <c r="I14" s="428">
        <v>-947.18479725999987</v>
      </c>
      <c r="O14" s="296"/>
      <c r="U14" s="296"/>
      <c r="V14" s="296"/>
      <c r="W14" s="296"/>
      <c r="X14" s="296"/>
      <c r="Y14" s="296"/>
      <c r="Z14" s="296"/>
      <c r="AA14" s="296"/>
      <c r="AB14" s="296"/>
      <c r="AC14" s="296"/>
      <c r="AD14" s="296"/>
    </row>
    <row r="15" spans="2:30" s="67" customFormat="1" ht="13.5" thickTop="1" thickBot="1" x14ac:dyDescent="0.25">
      <c r="B15" s="445" t="s">
        <v>406</v>
      </c>
      <c r="C15" s="348">
        <v>-19.600000000000001</v>
      </c>
      <c r="D15" s="348">
        <v>-54.91</v>
      </c>
      <c r="E15" s="348">
        <v>-148.77000000000001</v>
      </c>
      <c r="F15" s="348">
        <v>-136.71</v>
      </c>
      <c r="G15" s="348">
        <v>-104.00907217999999</v>
      </c>
      <c r="H15" s="348">
        <v>-98.509597720000002</v>
      </c>
      <c r="I15" s="348">
        <v>-106.20233881999997</v>
      </c>
      <c r="O15" s="296"/>
      <c r="U15" s="296"/>
      <c r="V15" s="296"/>
      <c r="W15" s="296"/>
      <c r="X15" s="296"/>
      <c r="Y15" s="296"/>
      <c r="Z15" s="296"/>
      <c r="AA15" s="296"/>
      <c r="AB15" s="296"/>
      <c r="AC15" s="296"/>
      <c r="AD15" s="296"/>
    </row>
    <row r="16" spans="2:30" s="67" customFormat="1" ht="13.5" thickTop="1" thickBot="1" x14ac:dyDescent="0.25">
      <c r="B16" s="445" t="s">
        <v>407</v>
      </c>
      <c r="C16" s="348">
        <v>-0.24</v>
      </c>
      <c r="D16" s="348">
        <v>-0.18</v>
      </c>
      <c r="E16" s="348">
        <v>2.48</v>
      </c>
      <c r="F16" s="348">
        <v>75.62</v>
      </c>
      <c r="G16" s="348">
        <v>32.407542490000004</v>
      </c>
      <c r="H16" s="348">
        <v>2.8420543500000006</v>
      </c>
      <c r="I16" s="348">
        <v>18.26566343</v>
      </c>
      <c r="O16" s="296"/>
      <c r="U16" s="296"/>
      <c r="V16" s="296"/>
      <c r="W16" s="296"/>
      <c r="X16" s="296"/>
      <c r="Y16" s="296"/>
      <c r="Z16" s="296"/>
      <c r="AA16" s="296"/>
      <c r="AB16" s="296"/>
      <c r="AC16" s="296"/>
      <c r="AD16" s="296"/>
    </row>
    <row r="17" spans="2:30" s="67" customFormat="1" ht="13.5" thickTop="1" thickBot="1" x14ac:dyDescent="0.25">
      <c r="B17" s="445" t="s">
        <v>408</v>
      </c>
      <c r="C17" s="348">
        <v>-365.85</v>
      </c>
      <c r="D17" s="348">
        <v>-520.49</v>
      </c>
      <c r="E17" s="348">
        <v>-1048.06</v>
      </c>
      <c r="F17" s="348">
        <v>-1147.69</v>
      </c>
      <c r="G17" s="348">
        <v>-699.43720604000009</v>
      </c>
      <c r="H17" s="348">
        <v>-1102.4051439599998</v>
      </c>
      <c r="I17" s="348">
        <v>-972.11143618000006</v>
      </c>
      <c r="O17" s="296"/>
      <c r="U17" s="296"/>
      <c r="V17" s="296"/>
      <c r="W17" s="296"/>
      <c r="X17" s="296"/>
      <c r="Y17" s="296"/>
      <c r="Z17" s="296"/>
      <c r="AA17" s="296"/>
      <c r="AB17" s="296"/>
      <c r="AC17" s="296"/>
      <c r="AD17" s="296"/>
    </row>
    <row r="18" spans="2:30" s="67" customFormat="1" ht="13.5" thickTop="1" thickBot="1" x14ac:dyDescent="0.25">
      <c r="B18" s="446" t="s">
        <v>409</v>
      </c>
      <c r="C18" s="429"/>
      <c r="D18" s="429"/>
      <c r="E18" s="429"/>
      <c r="F18" s="429"/>
      <c r="G18" s="429"/>
      <c r="H18" s="429">
        <v>3.7480807999999999</v>
      </c>
      <c r="I18" s="429">
        <v>0.35</v>
      </c>
      <c r="O18" s="296"/>
      <c r="U18" s="296"/>
      <c r="V18" s="296"/>
      <c r="W18" s="296"/>
      <c r="X18" s="296"/>
      <c r="Y18" s="296"/>
      <c r="Z18" s="296"/>
      <c r="AA18" s="296"/>
      <c r="AB18" s="296"/>
      <c r="AC18" s="296"/>
      <c r="AD18" s="296"/>
    </row>
    <row r="19" spans="2:30" s="67" customFormat="1" ht="13.5" thickTop="1" thickBot="1" x14ac:dyDescent="0.25">
      <c r="B19" s="446" t="s">
        <v>410</v>
      </c>
      <c r="C19" s="429">
        <v>-237.74</v>
      </c>
      <c r="D19" s="429">
        <v>-446.77</v>
      </c>
      <c r="E19" s="429">
        <v>-682.35</v>
      </c>
      <c r="F19" s="429">
        <v>-463.84</v>
      </c>
      <c r="G19" s="429">
        <v>-473.94399678000008</v>
      </c>
      <c r="H19" s="429">
        <v>-753.19753223999999</v>
      </c>
      <c r="I19" s="429">
        <v>-770.61516919000007</v>
      </c>
      <c r="O19" s="296"/>
      <c r="U19" s="296"/>
      <c r="V19" s="296"/>
      <c r="W19" s="296"/>
      <c r="X19" s="296"/>
      <c r="Y19" s="296"/>
      <c r="Z19" s="296"/>
      <c r="AA19" s="296"/>
      <c r="AB19" s="296"/>
      <c r="AC19" s="296"/>
      <c r="AD19" s="296"/>
    </row>
    <row r="20" spans="2:30" s="67" customFormat="1" ht="13.5" thickTop="1" thickBot="1" x14ac:dyDescent="0.25">
      <c r="B20" s="447" t="s">
        <v>411</v>
      </c>
      <c r="C20" s="429">
        <v>0.67</v>
      </c>
      <c r="D20" s="429">
        <v>73.89</v>
      </c>
      <c r="E20" s="429">
        <v>-190.49</v>
      </c>
      <c r="F20" s="429">
        <v>-559.41999999999996</v>
      </c>
      <c r="G20" s="429">
        <v>38.579832859999996</v>
      </c>
      <c r="H20" s="429">
        <v>-222.22197616000003</v>
      </c>
      <c r="I20" s="429">
        <v>-6.1359349299999764</v>
      </c>
      <c r="O20" s="296"/>
      <c r="U20" s="296"/>
      <c r="V20" s="296"/>
      <c r="W20" s="296"/>
      <c r="X20" s="296"/>
      <c r="Y20" s="296"/>
      <c r="Z20" s="296"/>
      <c r="AA20" s="296"/>
      <c r="AB20" s="296"/>
      <c r="AC20" s="296"/>
      <c r="AD20" s="296"/>
    </row>
    <row r="21" spans="2:30" s="67" customFormat="1" ht="25.5" thickTop="1" thickBot="1" x14ac:dyDescent="0.25">
      <c r="B21" s="446" t="s">
        <v>412</v>
      </c>
      <c r="C21" s="429" t="s">
        <v>181</v>
      </c>
      <c r="D21" s="429" t="s">
        <v>181</v>
      </c>
      <c r="E21" s="429" t="s">
        <v>181</v>
      </c>
      <c r="F21" s="429" t="s">
        <v>181</v>
      </c>
      <c r="G21" s="429">
        <v>0.38516475999999999</v>
      </c>
      <c r="H21" s="429">
        <v>-0.1708723</v>
      </c>
      <c r="I21" s="429">
        <v>-1.25428403</v>
      </c>
      <c r="O21" s="296"/>
      <c r="U21" s="296"/>
      <c r="V21" s="296"/>
      <c r="W21" s="296"/>
      <c r="X21" s="296"/>
      <c r="Y21" s="296"/>
      <c r="Z21" s="296"/>
      <c r="AA21" s="296"/>
      <c r="AB21" s="296"/>
      <c r="AC21" s="296"/>
      <c r="AD21" s="296"/>
    </row>
    <row r="22" spans="2:30" s="67" customFormat="1" ht="13.5" thickTop="1" thickBot="1" x14ac:dyDescent="0.25">
      <c r="B22" s="446" t="s">
        <v>413</v>
      </c>
      <c r="C22" s="429">
        <v>-129.56</v>
      </c>
      <c r="D22" s="429">
        <v>-148.38999999999999</v>
      </c>
      <c r="E22" s="429">
        <v>-175.99</v>
      </c>
      <c r="F22" s="429">
        <v>-125.19</v>
      </c>
      <c r="G22" s="429">
        <v>-265.23552645000001</v>
      </c>
      <c r="H22" s="429">
        <v>-131.33768939999999</v>
      </c>
      <c r="I22" s="429">
        <v>-195.22841714</v>
      </c>
      <c r="O22" s="296"/>
      <c r="U22" s="296"/>
      <c r="V22" s="296"/>
      <c r="W22" s="296"/>
      <c r="X22" s="296"/>
      <c r="Y22" s="296"/>
      <c r="Z22" s="296"/>
      <c r="AA22" s="296"/>
      <c r="AB22" s="296"/>
      <c r="AC22" s="296"/>
      <c r="AD22" s="296"/>
    </row>
    <row r="23" spans="2:30" s="67" customFormat="1" ht="13.5" thickTop="1" thickBot="1" x14ac:dyDescent="0.25">
      <c r="B23" s="446" t="s">
        <v>414</v>
      </c>
      <c r="C23" s="429">
        <v>0.77</v>
      </c>
      <c r="D23" s="429">
        <v>0.77</v>
      </c>
      <c r="E23" s="429">
        <v>0.77</v>
      </c>
      <c r="F23" s="429">
        <v>0.77</v>
      </c>
      <c r="G23" s="429">
        <v>0.77731956999999996</v>
      </c>
      <c r="H23" s="429">
        <v>0.77484533999999994</v>
      </c>
      <c r="I23" s="429">
        <v>0.77236910999999997</v>
      </c>
      <c r="O23" s="296"/>
      <c r="U23" s="296"/>
      <c r="V23" s="296"/>
      <c r="W23" s="296"/>
      <c r="X23" s="296"/>
      <c r="Y23" s="296"/>
      <c r="Z23" s="296"/>
      <c r="AA23" s="296"/>
      <c r="AB23" s="296"/>
      <c r="AC23" s="296"/>
      <c r="AD23" s="296"/>
    </row>
    <row r="24" spans="2:30" s="67" customFormat="1" ht="13.5" thickTop="1" thickBot="1" x14ac:dyDescent="0.25">
      <c r="B24" s="445" t="s">
        <v>415</v>
      </c>
      <c r="C24" s="348">
        <v>7.1</v>
      </c>
      <c r="D24" s="348">
        <v>-90.02</v>
      </c>
      <c r="E24" s="348">
        <v>258.7</v>
      </c>
      <c r="F24" s="348">
        <v>-20.16</v>
      </c>
      <c r="G24" s="348">
        <v>-141.20492921000002</v>
      </c>
      <c r="H24" s="348">
        <v>237.11446784000006</v>
      </c>
      <c r="I24" s="348">
        <v>112.86331431000002</v>
      </c>
      <c r="O24" s="296"/>
      <c r="U24" s="296"/>
      <c r="V24" s="296"/>
      <c r="W24" s="296"/>
      <c r="X24" s="296"/>
      <c r="Y24" s="296"/>
      <c r="Z24" s="296"/>
      <c r="AA24" s="296"/>
      <c r="AB24" s="296"/>
      <c r="AC24" s="296"/>
      <c r="AD24" s="296"/>
    </row>
    <row r="25" spans="2:30" s="67" customFormat="1" ht="13.5" thickTop="1" thickBot="1" x14ac:dyDescent="0.25">
      <c r="B25" s="446" t="s">
        <v>416</v>
      </c>
      <c r="C25" s="429">
        <v>49.25</v>
      </c>
      <c r="D25" s="429">
        <v>28.48</v>
      </c>
      <c r="E25" s="429">
        <v>-74.02</v>
      </c>
      <c r="F25" s="429">
        <v>-279.60000000000002</v>
      </c>
      <c r="G25" s="498">
        <v>91.065703339999686</v>
      </c>
      <c r="H25" s="498">
        <v>25.681585950000454</v>
      </c>
      <c r="I25" s="498">
        <v>-99.797466809999719</v>
      </c>
    </row>
    <row r="26" spans="2:30" s="20" customFormat="1" ht="11.25" thickTop="1" x14ac:dyDescent="0.15">
      <c r="B26" s="442" t="s">
        <v>355</v>
      </c>
    </row>
    <row r="30" spans="2:30" x14ac:dyDescent="0.2">
      <c r="C30" s="110"/>
      <c r="D30" s="110"/>
      <c r="E30" s="110"/>
      <c r="F30" s="110"/>
      <c r="G30" s="110"/>
      <c r="H30" s="110"/>
      <c r="I30" s="110"/>
    </row>
    <row r="87" spans="3:9" x14ac:dyDescent="0.2">
      <c r="C87" s="110"/>
      <c r="D87" s="110"/>
      <c r="E87" s="110"/>
      <c r="F87" s="110"/>
      <c r="G87" s="110"/>
      <c r="H87" s="110"/>
      <c r="I87" s="110"/>
    </row>
    <row r="88" spans="3:9" x14ac:dyDescent="0.2">
      <c r="C88" s="110"/>
      <c r="D88" s="110"/>
      <c r="E88" s="110"/>
      <c r="F88" s="110"/>
      <c r="G88" s="110"/>
      <c r="H88" s="110"/>
      <c r="I88" s="110"/>
    </row>
    <row r="89" spans="3:9" x14ac:dyDescent="0.2">
      <c r="C89" s="110"/>
      <c r="D89" s="110"/>
      <c r="E89" s="110"/>
      <c r="F89" s="110"/>
      <c r="G89" s="110"/>
      <c r="H89" s="110"/>
      <c r="I89" s="110"/>
    </row>
    <row r="90" spans="3:9" x14ac:dyDescent="0.2">
      <c r="C90" s="110"/>
      <c r="D90" s="110"/>
      <c r="E90" s="110"/>
      <c r="F90" s="110"/>
      <c r="G90" s="110"/>
      <c r="H90" s="110"/>
      <c r="I90" s="110"/>
    </row>
    <row r="91" spans="3:9" x14ac:dyDescent="0.2">
      <c r="C91" s="110"/>
      <c r="D91" s="110"/>
      <c r="E91" s="110"/>
      <c r="F91" s="110"/>
      <c r="G91" s="110"/>
      <c r="H91" s="110"/>
      <c r="I91" s="110"/>
    </row>
    <row r="92" spans="3:9" x14ac:dyDescent="0.2">
      <c r="C92" s="110"/>
      <c r="D92" s="110"/>
      <c r="E92" s="110"/>
      <c r="F92" s="110"/>
      <c r="G92" s="110"/>
      <c r="H92" s="110"/>
      <c r="I92" s="110"/>
    </row>
    <row r="93" spans="3:9" x14ac:dyDescent="0.2">
      <c r="C93" s="110"/>
      <c r="D93" s="110"/>
      <c r="E93" s="110"/>
      <c r="F93" s="110"/>
      <c r="G93" s="110"/>
      <c r="H93" s="110"/>
      <c r="I93" s="110"/>
    </row>
    <row r="94" spans="3:9" x14ac:dyDescent="0.2">
      <c r="C94" s="110"/>
      <c r="D94" s="110"/>
      <c r="E94" s="110"/>
      <c r="F94" s="110"/>
      <c r="G94" s="110"/>
      <c r="H94" s="110"/>
      <c r="I94" s="110"/>
    </row>
    <row r="95" spans="3:9" x14ac:dyDescent="0.2">
      <c r="C95" s="110"/>
      <c r="D95" s="110"/>
      <c r="E95" s="110"/>
      <c r="F95" s="110"/>
      <c r="G95" s="110"/>
      <c r="H95" s="110"/>
      <c r="I95" s="110"/>
    </row>
    <row r="96" spans="3:9" x14ac:dyDescent="0.2">
      <c r="C96" s="110"/>
      <c r="D96" s="110"/>
      <c r="E96" s="110"/>
      <c r="F96" s="110"/>
      <c r="G96" s="110"/>
      <c r="H96" s="110"/>
      <c r="I96" s="110"/>
    </row>
    <row r="97" spans="3:9" x14ac:dyDescent="0.2">
      <c r="C97" s="110"/>
      <c r="D97" s="110"/>
      <c r="E97" s="110"/>
      <c r="F97" s="110"/>
      <c r="G97" s="110"/>
      <c r="H97" s="110"/>
      <c r="I97" s="110"/>
    </row>
    <row r="98" spans="3:9" x14ac:dyDescent="0.2">
      <c r="C98" s="110"/>
      <c r="D98" s="110"/>
      <c r="E98" s="110"/>
      <c r="F98" s="110"/>
      <c r="G98" s="110"/>
      <c r="H98" s="110"/>
      <c r="I98" s="110"/>
    </row>
    <row r="99" spans="3:9" x14ac:dyDescent="0.2">
      <c r="C99" s="110"/>
      <c r="D99" s="110"/>
      <c r="E99" s="110"/>
      <c r="F99" s="110"/>
      <c r="G99" s="110"/>
      <c r="H99" s="110"/>
      <c r="I99" s="110"/>
    </row>
    <row r="100" spans="3:9" x14ac:dyDescent="0.2">
      <c r="C100" s="110"/>
      <c r="D100" s="110"/>
      <c r="E100" s="110"/>
      <c r="F100" s="110"/>
      <c r="G100" s="110"/>
      <c r="H100" s="110"/>
      <c r="I100" s="110"/>
    </row>
    <row r="101" spans="3:9" x14ac:dyDescent="0.2">
      <c r="C101" s="110"/>
      <c r="D101" s="110"/>
      <c r="E101" s="110"/>
      <c r="F101" s="110"/>
      <c r="G101" s="110"/>
      <c r="H101" s="110"/>
      <c r="I101" s="110"/>
    </row>
    <row r="102" spans="3:9" x14ac:dyDescent="0.2">
      <c r="C102" s="110"/>
      <c r="D102" s="110"/>
      <c r="E102" s="110"/>
      <c r="F102" s="110"/>
      <c r="G102" s="110"/>
      <c r="H102" s="110"/>
      <c r="I102" s="110"/>
    </row>
    <row r="103" spans="3:9" x14ac:dyDescent="0.2">
      <c r="C103" s="110"/>
      <c r="D103" s="110"/>
      <c r="E103" s="110"/>
      <c r="F103" s="110"/>
      <c r="G103" s="110"/>
      <c r="H103" s="110"/>
      <c r="I103" s="110"/>
    </row>
    <row r="104" spans="3:9" x14ac:dyDescent="0.2">
      <c r="C104" s="110"/>
      <c r="D104" s="110"/>
      <c r="E104" s="110"/>
      <c r="F104" s="110"/>
      <c r="G104" s="110"/>
      <c r="H104" s="110"/>
      <c r="I104" s="110"/>
    </row>
    <row r="105" spans="3:9" x14ac:dyDescent="0.2">
      <c r="C105" s="110"/>
      <c r="D105" s="110"/>
      <c r="E105" s="110"/>
      <c r="F105" s="110"/>
      <c r="G105" s="110"/>
      <c r="H105" s="110"/>
      <c r="I105" s="110"/>
    </row>
    <row r="106" spans="3:9" x14ac:dyDescent="0.2">
      <c r="C106" s="110"/>
      <c r="D106" s="110"/>
      <c r="E106" s="110"/>
      <c r="F106" s="110"/>
      <c r="G106" s="110"/>
      <c r="H106" s="110"/>
      <c r="I106" s="110"/>
    </row>
    <row r="107" spans="3:9" x14ac:dyDescent="0.2">
      <c r="C107" s="110"/>
      <c r="D107" s="110"/>
      <c r="E107" s="110"/>
      <c r="F107" s="110"/>
      <c r="G107" s="110"/>
      <c r="H107" s="110"/>
      <c r="I107" s="110"/>
    </row>
    <row r="108" spans="3:9" x14ac:dyDescent="0.2">
      <c r="C108" s="110"/>
      <c r="D108" s="110"/>
      <c r="E108" s="110"/>
      <c r="F108" s="110"/>
      <c r="G108" s="110"/>
      <c r="H108" s="110"/>
      <c r="I108" s="110"/>
    </row>
    <row r="109" spans="3:9" x14ac:dyDescent="0.2">
      <c r="C109" s="110"/>
      <c r="D109" s="110"/>
      <c r="E109" s="110"/>
      <c r="F109" s="110"/>
      <c r="G109" s="110"/>
      <c r="H109" s="110"/>
      <c r="I109" s="110"/>
    </row>
    <row r="110" spans="3:9" x14ac:dyDescent="0.2">
      <c r="C110" s="110"/>
      <c r="D110" s="110"/>
      <c r="E110" s="110"/>
      <c r="F110" s="110"/>
      <c r="G110" s="110"/>
      <c r="H110" s="110"/>
      <c r="I110" s="110"/>
    </row>
    <row r="111" spans="3:9" x14ac:dyDescent="0.2">
      <c r="C111" s="110"/>
      <c r="D111" s="110"/>
      <c r="E111" s="110"/>
      <c r="F111" s="110"/>
      <c r="G111" s="110"/>
      <c r="H111" s="110"/>
      <c r="I111" s="110"/>
    </row>
    <row r="112" spans="3:9" x14ac:dyDescent="0.2">
      <c r="C112" s="110"/>
      <c r="D112" s="110"/>
      <c r="E112" s="110"/>
      <c r="F112" s="110"/>
      <c r="G112" s="110"/>
      <c r="H112" s="110"/>
      <c r="I112" s="110"/>
    </row>
    <row r="113" spans="3:9" x14ac:dyDescent="0.2">
      <c r="C113" s="110"/>
      <c r="D113" s="110"/>
      <c r="E113" s="110"/>
      <c r="F113" s="110"/>
      <c r="G113" s="110"/>
      <c r="H113" s="110"/>
      <c r="I113" s="110"/>
    </row>
    <row r="114" spans="3:9" x14ac:dyDescent="0.2">
      <c r="C114" s="110"/>
      <c r="D114" s="110"/>
      <c r="E114" s="110"/>
      <c r="F114" s="110"/>
      <c r="G114" s="110"/>
      <c r="H114" s="110"/>
      <c r="I114" s="110"/>
    </row>
    <row r="115" spans="3:9" x14ac:dyDescent="0.2">
      <c r="C115" s="110"/>
      <c r="D115" s="110"/>
      <c r="E115" s="110"/>
      <c r="F115" s="110"/>
      <c r="G115" s="110"/>
      <c r="H115" s="110"/>
      <c r="I115" s="110"/>
    </row>
    <row r="116" spans="3:9" x14ac:dyDescent="0.2">
      <c r="C116" s="110"/>
      <c r="D116" s="110"/>
      <c r="E116" s="110"/>
      <c r="F116" s="110"/>
      <c r="G116" s="110"/>
      <c r="H116" s="110"/>
      <c r="I116" s="110"/>
    </row>
    <row r="117" spans="3:9" x14ac:dyDescent="0.2">
      <c r="C117" s="110"/>
      <c r="D117" s="110"/>
      <c r="E117" s="110"/>
      <c r="F117" s="110"/>
      <c r="G117" s="110"/>
      <c r="H117" s="110"/>
      <c r="I117" s="110"/>
    </row>
    <row r="118" spans="3:9" x14ac:dyDescent="0.2">
      <c r="C118" s="110"/>
      <c r="D118" s="110"/>
      <c r="E118" s="110"/>
      <c r="F118" s="110"/>
      <c r="G118" s="110"/>
      <c r="H118" s="110"/>
      <c r="I118" s="110"/>
    </row>
    <row r="119" spans="3:9" x14ac:dyDescent="0.2">
      <c r="C119" s="110"/>
      <c r="D119" s="110"/>
      <c r="E119" s="110"/>
      <c r="F119" s="110"/>
      <c r="G119" s="110"/>
      <c r="H119" s="110"/>
      <c r="I119" s="110"/>
    </row>
    <row r="120" spans="3:9" x14ac:dyDescent="0.2">
      <c r="C120" s="110"/>
      <c r="D120" s="110"/>
      <c r="E120" s="110"/>
      <c r="F120" s="110"/>
      <c r="G120" s="110"/>
      <c r="H120" s="110"/>
      <c r="I120" s="110"/>
    </row>
    <row r="121" spans="3:9" x14ac:dyDescent="0.2">
      <c r="C121" s="110"/>
      <c r="D121" s="110"/>
      <c r="E121" s="110"/>
      <c r="F121" s="110"/>
      <c r="G121" s="110"/>
      <c r="H121" s="110"/>
      <c r="I121" s="110"/>
    </row>
    <row r="122" spans="3:9" x14ac:dyDescent="0.2">
      <c r="C122" s="110"/>
      <c r="D122" s="110"/>
      <c r="E122" s="110"/>
      <c r="F122" s="110"/>
      <c r="G122" s="110"/>
      <c r="H122" s="110"/>
      <c r="I122" s="110"/>
    </row>
    <row r="123" spans="3:9" x14ac:dyDescent="0.2">
      <c r="C123" s="110"/>
      <c r="D123" s="110"/>
      <c r="E123" s="110"/>
      <c r="F123" s="110"/>
      <c r="G123" s="110"/>
      <c r="H123" s="110"/>
      <c r="I123" s="110"/>
    </row>
    <row r="124" spans="3:9" x14ac:dyDescent="0.2">
      <c r="C124" s="110"/>
      <c r="D124" s="110"/>
      <c r="E124" s="110"/>
      <c r="F124" s="110"/>
      <c r="G124" s="110"/>
      <c r="H124" s="110"/>
      <c r="I124" s="110"/>
    </row>
    <row r="125" spans="3:9" x14ac:dyDescent="0.2">
      <c r="C125" s="110"/>
      <c r="D125" s="110"/>
      <c r="E125" s="110"/>
      <c r="F125" s="110"/>
      <c r="G125" s="110"/>
      <c r="H125" s="110"/>
      <c r="I125" s="110"/>
    </row>
    <row r="126" spans="3:9" x14ac:dyDescent="0.2">
      <c r="C126" s="110"/>
      <c r="D126" s="110"/>
      <c r="E126" s="110"/>
      <c r="F126" s="110"/>
      <c r="G126" s="110"/>
      <c r="H126" s="110"/>
      <c r="I126" s="110"/>
    </row>
    <row r="127" spans="3:9" x14ac:dyDescent="0.2">
      <c r="C127" s="110"/>
      <c r="D127" s="110"/>
      <c r="E127" s="110"/>
      <c r="F127" s="110"/>
      <c r="G127" s="110"/>
      <c r="H127" s="110"/>
      <c r="I127" s="110"/>
    </row>
    <row r="128" spans="3:9" x14ac:dyDescent="0.2">
      <c r="C128" s="110"/>
      <c r="D128" s="110"/>
      <c r="E128" s="110"/>
      <c r="F128" s="110"/>
      <c r="G128" s="110"/>
      <c r="H128" s="110"/>
      <c r="I128" s="110"/>
    </row>
    <row r="129" spans="3:9" x14ac:dyDescent="0.2">
      <c r="C129" s="110"/>
      <c r="D129" s="110"/>
      <c r="E129" s="110"/>
      <c r="F129" s="110"/>
      <c r="G129" s="110"/>
      <c r="H129" s="110"/>
      <c r="I129" s="110"/>
    </row>
    <row r="130" spans="3:9" x14ac:dyDescent="0.2">
      <c r="C130" s="110"/>
      <c r="D130" s="110"/>
      <c r="E130" s="110"/>
      <c r="F130" s="110"/>
      <c r="G130" s="110"/>
      <c r="H130" s="110"/>
      <c r="I130" s="110"/>
    </row>
    <row r="131" spans="3:9" x14ac:dyDescent="0.2">
      <c r="C131" s="110"/>
      <c r="D131" s="110"/>
      <c r="E131" s="110"/>
      <c r="F131" s="110"/>
      <c r="G131" s="110"/>
      <c r="H131" s="110"/>
      <c r="I131" s="110"/>
    </row>
    <row r="132" spans="3:9" x14ac:dyDescent="0.2">
      <c r="C132" s="110"/>
      <c r="D132" s="110"/>
      <c r="E132" s="110"/>
      <c r="F132" s="110"/>
      <c r="G132" s="110"/>
      <c r="H132" s="110"/>
      <c r="I132" s="110"/>
    </row>
    <row r="133" spans="3:9" x14ac:dyDescent="0.2">
      <c r="C133" s="110"/>
      <c r="D133" s="110"/>
      <c r="E133" s="110"/>
      <c r="F133" s="110"/>
      <c r="G133" s="110"/>
      <c r="H133" s="110"/>
      <c r="I133" s="110"/>
    </row>
    <row r="134" spans="3:9" x14ac:dyDescent="0.2">
      <c r="C134" s="110"/>
      <c r="D134" s="110"/>
      <c r="E134" s="110"/>
      <c r="F134" s="110"/>
      <c r="G134" s="110"/>
      <c r="H134" s="110"/>
      <c r="I134" s="110"/>
    </row>
    <row r="135" spans="3:9" x14ac:dyDescent="0.2">
      <c r="C135" s="110"/>
      <c r="D135" s="110"/>
      <c r="E135" s="110"/>
      <c r="F135" s="110"/>
      <c r="G135" s="110"/>
      <c r="H135" s="110"/>
      <c r="I135" s="110"/>
    </row>
    <row r="136" spans="3:9" x14ac:dyDescent="0.2">
      <c r="C136" s="110"/>
      <c r="D136" s="110"/>
      <c r="E136" s="110"/>
      <c r="F136" s="110"/>
      <c r="G136" s="110"/>
      <c r="H136" s="110"/>
      <c r="I136" s="110"/>
    </row>
    <row r="137" spans="3:9" x14ac:dyDescent="0.2">
      <c r="C137" s="110"/>
      <c r="D137" s="110"/>
      <c r="E137" s="110"/>
      <c r="F137" s="110"/>
      <c r="G137" s="110"/>
      <c r="H137" s="110"/>
      <c r="I137" s="110"/>
    </row>
    <row r="138" spans="3:9" x14ac:dyDescent="0.2">
      <c r="C138" s="110"/>
      <c r="D138" s="110"/>
      <c r="E138" s="110"/>
      <c r="F138" s="110"/>
      <c r="G138" s="110"/>
      <c r="H138" s="110"/>
      <c r="I138" s="110"/>
    </row>
    <row r="139" spans="3:9" x14ac:dyDescent="0.2">
      <c r="C139" s="110"/>
      <c r="D139" s="110"/>
      <c r="E139" s="110"/>
      <c r="F139" s="110"/>
      <c r="G139" s="110"/>
      <c r="H139" s="110"/>
      <c r="I139" s="110"/>
    </row>
    <row r="140" spans="3:9" x14ac:dyDescent="0.2">
      <c r="C140" s="110"/>
      <c r="D140" s="110"/>
      <c r="E140" s="110"/>
      <c r="F140" s="110"/>
      <c r="G140" s="110"/>
      <c r="H140" s="110"/>
      <c r="I140" s="110"/>
    </row>
    <row r="141" spans="3:9" x14ac:dyDescent="0.2">
      <c r="C141" s="110"/>
      <c r="D141" s="110"/>
      <c r="E141" s="110"/>
      <c r="F141" s="110"/>
      <c r="G141" s="110"/>
      <c r="H141" s="110"/>
      <c r="I141" s="110"/>
    </row>
    <row r="142" spans="3:9" x14ac:dyDescent="0.2">
      <c r="C142" s="110"/>
      <c r="D142" s="110"/>
      <c r="E142" s="110"/>
      <c r="F142" s="110"/>
      <c r="G142" s="110"/>
      <c r="H142" s="110"/>
      <c r="I142" s="110"/>
    </row>
    <row r="143" spans="3:9" x14ac:dyDescent="0.2">
      <c r="C143" s="110"/>
      <c r="D143" s="110"/>
      <c r="E143" s="110"/>
      <c r="F143" s="110"/>
      <c r="G143" s="110"/>
      <c r="H143" s="110"/>
      <c r="I143" s="110"/>
    </row>
    <row r="144" spans="3:9" x14ac:dyDescent="0.2">
      <c r="C144" s="110"/>
      <c r="D144" s="110"/>
      <c r="E144" s="110"/>
      <c r="F144" s="110"/>
      <c r="G144" s="110"/>
      <c r="H144" s="110"/>
      <c r="I144" s="110"/>
    </row>
    <row r="145" spans="3:9" x14ac:dyDescent="0.2">
      <c r="C145" s="110"/>
      <c r="D145" s="110"/>
      <c r="E145" s="110"/>
      <c r="F145" s="110"/>
      <c r="G145" s="110"/>
      <c r="H145" s="110"/>
      <c r="I145" s="110"/>
    </row>
    <row r="146" spans="3:9" x14ac:dyDescent="0.2">
      <c r="C146" s="110"/>
      <c r="D146" s="110"/>
      <c r="E146" s="110"/>
      <c r="F146" s="110"/>
      <c r="G146" s="110"/>
      <c r="H146" s="110"/>
      <c r="I146" s="110"/>
    </row>
    <row r="147" spans="3:9" x14ac:dyDescent="0.2">
      <c r="C147" s="110"/>
      <c r="D147" s="110"/>
      <c r="E147" s="110"/>
      <c r="F147" s="110"/>
      <c r="G147" s="110"/>
      <c r="H147" s="110"/>
      <c r="I147" s="110"/>
    </row>
    <row r="148" spans="3:9" x14ac:dyDescent="0.2">
      <c r="C148" s="110"/>
      <c r="D148" s="110"/>
      <c r="E148" s="110"/>
      <c r="F148" s="110"/>
      <c r="G148" s="110"/>
      <c r="H148" s="110"/>
      <c r="I148" s="110"/>
    </row>
    <row r="149" spans="3:9" x14ac:dyDescent="0.2">
      <c r="C149" s="110"/>
      <c r="D149" s="110"/>
      <c r="E149" s="110"/>
      <c r="F149" s="110"/>
      <c r="G149" s="110"/>
      <c r="H149" s="110"/>
      <c r="I149" s="110"/>
    </row>
    <row r="150" spans="3:9" x14ac:dyDescent="0.2">
      <c r="C150" s="110"/>
      <c r="D150" s="110"/>
      <c r="E150" s="110"/>
      <c r="F150" s="110"/>
      <c r="G150" s="110"/>
      <c r="H150" s="110"/>
      <c r="I150" s="110"/>
    </row>
    <row r="151" spans="3:9" x14ac:dyDescent="0.2">
      <c r="C151" s="110"/>
      <c r="D151" s="110"/>
      <c r="E151" s="110"/>
      <c r="F151" s="110"/>
      <c r="G151" s="110"/>
      <c r="H151" s="110"/>
      <c r="I151" s="110"/>
    </row>
    <row r="152" spans="3:9" x14ac:dyDescent="0.2">
      <c r="C152" s="110"/>
      <c r="D152" s="110"/>
      <c r="E152" s="110"/>
      <c r="F152" s="110"/>
      <c r="G152" s="110"/>
      <c r="H152" s="110"/>
      <c r="I152" s="110"/>
    </row>
    <row r="153" spans="3:9" x14ac:dyDescent="0.2">
      <c r="C153" s="110"/>
      <c r="D153" s="110"/>
      <c r="E153" s="110"/>
      <c r="F153" s="110"/>
      <c r="G153" s="110"/>
      <c r="H153" s="110"/>
      <c r="I153" s="110"/>
    </row>
    <row r="154" spans="3:9" x14ac:dyDescent="0.2">
      <c r="C154" s="110"/>
      <c r="D154" s="110"/>
      <c r="E154" s="110"/>
      <c r="F154" s="110"/>
      <c r="G154" s="110"/>
      <c r="H154" s="110"/>
      <c r="I154" s="110"/>
    </row>
    <row r="155" spans="3:9" x14ac:dyDescent="0.2">
      <c r="C155" s="110"/>
      <c r="D155" s="110"/>
      <c r="E155" s="110"/>
      <c r="F155" s="110"/>
      <c r="G155" s="110"/>
      <c r="H155" s="110"/>
      <c r="I155" s="110"/>
    </row>
    <row r="156" spans="3:9" x14ac:dyDescent="0.2">
      <c r="C156" s="110"/>
      <c r="D156" s="110"/>
      <c r="E156" s="110"/>
      <c r="F156" s="110"/>
      <c r="G156" s="110"/>
      <c r="H156" s="110"/>
      <c r="I156" s="110"/>
    </row>
    <row r="157" spans="3:9" x14ac:dyDescent="0.2">
      <c r="C157" s="110"/>
      <c r="D157" s="110"/>
      <c r="E157" s="110"/>
      <c r="F157" s="110"/>
      <c r="G157" s="110"/>
      <c r="H157" s="110"/>
      <c r="I157" s="110"/>
    </row>
    <row r="158" spans="3:9" x14ac:dyDescent="0.2">
      <c r="C158" s="110"/>
      <c r="D158" s="110"/>
      <c r="E158" s="110"/>
      <c r="F158" s="110"/>
      <c r="G158" s="110"/>
      <c r="H158" s="110"/>
      <c r="I158" s="110"/>
    </row>
    <row r="159" spans="3:9" x14ac:dyDescent="0.2">
      <c r="C159" s="110"/>
      <c r="D159" s="110"/>
      <c r="E159" s="110"/>
      <c r="F159" s="110"/>
      <c r="G159" s="110"/>
      <c r="H159" s="110"/>
      <c r="I159" s="110"/>
    </row>
    <row r="160" spans="3:9" x14ac:dyDescent="0.2">
      <c r="C160" s="110"/>
      <c r="D160" s="110"/>
      <c r="E160" s="110"/>
      <c r="F160" s="110"/>
      <c r="G160" s="110"/>
      <c r="H160" s="110"/>
      <c r="I160" s="110"/>
    </row>
    <row r="161" spans="3:9" x14ac:dyDescent="0.2">
      <c r="C161" s="110"/>
      <c r="D161" s="110"/>
      <c r="E161" s="110"/>
      <c r="F161" s="110"/>
      <c r="G161" s="110"/>
      <c r="H161" s="110"/>
      <c r="I161" s="110"/>
    </row>
    <row r="162" spans="3:9" x14ac:dyDescent="0.2">
      <c r="C162" s="110"/>
      <c r="D162" s="110"/>
      <c r="E162" s="110"/>
      <c r="F162" s="110"/>
      <c r="G162" s="110"/>
      <c r="H162" s="110"/>
      <c r="I162" s="110"/>
    </row>
    <row r="163" spans="3:9" x14ac:dyDescent="0.2">
      <c r="C163" s="110"/>
      <c r="D163" s="110"/>
      <c r="E163" s="110"/>
      <c r="F163" s="110"/>
      <c r="G163" s="110"/>
      <c r="H163" s="110"/>
      <c r="I163" s="110"/>
    </row>
    <row r="164" spans="3:9" x14ac:dyDescent="0.2">
      <c r="C164" s="110"/>
      <c r="D164" s="110"/>
      <c r="E164" s="110"/>
      <c r="F164" s="110"/>
      <c r="G164" s="110"/>
      <c r="H164" s="110"/>
      <c r="I164" s="110"/>
    </row>
    <row r="165" spans="3:9" x14ac:dyDescent="0.2">
      <c r="C165" s="110"/>
      <c r="D165" s="110"/>
      <c r="E165" s="110"/>
      <c r="F165" s="110"/>
      <c r="G165" s="110"/>
      <c r="H165" s="110"/>
      <c r="I165" s="110"/>
    </row>
    <row r="166" spans="3:9" x14ac:dyDescent="0.2">
      <c r="C166" s="110"/>
      <c r="D166" s="110"/>
      <c r="E166" s="110"/>
      <c r="F166" s="110"/>
      <c r="G166" s="110"/>
      <c r="H166" s="110"/>
      <c r="I166" s="110"/>
    </row>
    <row r="167" spans="3:9" x14ac:dyDescent="0.2">
      <c r="C167" s="110"/>
      <c r="D167" s="110"/>
      <c r="E167" s="110"/>
      <c r="F167" s="110"/>
      <c r="G167" s="110"/>
      <c r="H167" s="110"/>
      <c r="I167" s="110"/>
    </row>
    <row r="168" spans="3:9" x14ac:dyDescent="0.2">
      <c r="C168" s="110"/>
      <c r="D168" s="110"/>
      <c r="E168" s="110"/>
      <c r="F168" s="110"/>
      <c r="G168" s="110"/>
      <c r="H168" s="110"/>
      <c r="I168" s="110"/>
    </row>
    <row r="169" spans="3:9" x14ac:dyDescent="0.2">
      <c r="C169" s="110"/>
      <c r="D169" s="110"/>
      <c r="E169" s="110"/>
      <c r="F169" s="110"/>
      <c r="G169" s="110"/>
      <c r="H169" s="110"/>
      <c r="I169" s="110"/>
    </row>
    <row r="170" spans="3:9" x14ac:dyDescent="0.2">
      <c r="C170" s="110"/>
      <c r="D170" s="110"/>
      <c r="E170" s="110"/>
      <c r="F170" s="110"/>
      <c r="G170" s="110"/>
      <c r="H170" s="110"/>
      <c r="I170" s="110"/>
    </row>
    <row r="171" spans="3:9" x14ac:dyDescent="0.2">
      <c r="C171" s="110"/>
      <c r="D171" s="110"/>
      <c r="E171" s="110"/>
      <c r="F171" s="110"/>
      <c r="G171" s="110"/>
      <c r="H171" s="110"/>
      <c r="I171" s="110"/>
    </row>
    <row r="172" spans="3:9" x14ac:dyDescent="0.2">
      <c r="C172" s="110"/>
      <c r="D172" s="110"/>
      <c r="E172" s="110"/>
      <c r="F172" s="110"/>
      <c r="G172" s="110"/>
      <c r="H172" s="110"/>
      <c r="I172" s="110"/>
    </row>
    <row r="173" spans="3:9" x14ac:dyDescent="0.2">
      <c r="C173" s="110"/>
      <c r="D173" s="110"/>
      <c r="E173" s="110"/>
      <c r="F173" s="110"/>
      <c r="G173" s="110"/>
      <c r="H173" s="110"/>
      <c r="I173" s="110"/>
    </row>
  </sheetData>
  <mergeCells count="5">
    <mergeCell ref="B1:I1"/>
    <mergeCell ref="B5:B6"/>
    <mergeCell ref="B3:I3"/>
    <mergeCell ref="C5:F5"/>
    <mergeCell ref="G5:I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40"/>
  <sheetViews>
    <sheetView showGridLines="0" showRowColHeaders="0" zoomScaleNormal="100" workbookViewId="0"/>
  </sheetViews>
  <sheetFormatPr defaultColWidth="9.140625" defaultRowHeight="14.25" x14ac:dyDescent="0.2"/>
  <cols>
    <col min="1" max="1" customWidth="true" style="112" width="5.7109375" collapsed="false"/>
    <col min="2" max="2" customWidth="true" style="112" width="28.28515625" collapsed="false"/>
    <col min="3" max="9" customWidth="true" style="112" width="9.42578125" collapsed="false"/>
    <col min="10" max="16384" style="112" width="9.140625" collapsed="false"/>
  </cols>
  <sheetData>
    <row r="1" spans="2:10" x14ac:dyDescent="0.2">
      <c r="B1" s="768" t="s">
        <v>184</v>
      </c>
      <c r="C1" s="768"/>
      <c r="D1" s="768"/>
      <c r="E1" s="768"/>
      <c r="F1" s="768"/>
      <c r="G1" s="768"/>
      <c r="H1" s="768"/>
      <c r="I1" s="768"/>
      <c r="J1" s="181"/>
    </row>
    <row r="2" spans="2:10" ht="11.25" customHeight="1" x14ac:dyDescent="0.2"/>
    <row r="3" spans="2:10" ht="45" customHeight="1" x14ac:dyDescent="0.2">
      <c r="B3" s="793" t="s">
        <v>198</v>
      </c>
      <c r="C3" s="793"/>
      <c r="D3" s="793"/>
      <c r="E3" s="793"/>
      <c r="F3" s="793"/>
      <c r="G3" s="793"/>
      <c r="H3" s="793"/>
      <c r="I3" s="793"/>
    </row>
    <row r="4" spans="2:10" s="113" customFormat="1" ht="5.0999999999999996" customHeight="1" x14ac:dyDescent="0.2"/>
    <row r="5" spans="2:10" s="113" customFormat="1" x14ac:dyDescent="0.2">
      <c r="B5" s="789" t="s">
        <v>102</v>
      </c>
      <c r="C5" s="789"/>
      <c r="D5" s="789"/>
      <c r="E5" s="789"/>
      <c r="F5" s="789"/>
      <c r="G5" s="789"/>
      <c r="H5" s="789"/>
      <c r="I5" s="789"/>
    </row>
    <row r="26" spans="2:18" s="632" customFormat="1" ht="10.5" x14ac:dyDescent="0.15">
      <c r="B26" s="442" t="s">
        <v>355</v>
      </c>
    </row>
    <row r="27" spans="2:18" ht="15" customHeight="1" x14ac:dyDescent="0.2">
      <c r="B27" s="237"/>
    </row>
    <row r="28" spans="2:18" ht="15" customHeight="1" x14ac:dyDescent="0.2">
      <c r="B28" s="114"/>
      <c r="C28" s="790">
        <v>2024</v>
      </c>
      <c r="D28" s="791"/>
      <c r="E28" s="791"/>
      <c r="F28" s="792"/>
      <c r="G28" s="790">
        <v>2025</v>
      </c>
      <c r="H28" s="791"/>
      <c r="I28" s="794"/>
    </row>
    <row r="29" spans="2:18" s="632" customFormat="1" ht="10.5" x14ac:dyDescent="0.15">
      <c r="B29" s="115"/>
      <c r="C29" s="434" t="s">
        <v>187</v>
      </c>
      <c r="D29" s="434" t="s">
        <v>0</v>
      </c>
      <c r="E29" s="434" t="s">
        <v>188</v>
      </c>
      <c r="F29" s="435" t="s">
        <v>189</v>
      </c>
      <c r="G29" s="434" t="s">
        <v>175</v>
      </c>
      <c r="H29" s="434" t="s">
        <v>172</v>
      </c>
      <c r="I29" s="218" t="s">
        <v>188</v>
      </c>
    </row>
    <row r="30" spans="2:18" s="632" customFormat="1" ht="10.5" x14ac:dyDescent="0.15">
      <c r="B30" s="116" t="s">
        <v>395</v>
      </c>
      <c r="C30" s="289">
        <v>-442.76089365999997</v>
      </c>
      <c r="D30" s="289">
        <v>-710.16512151999996</v>
      </c>
      <c r="E30" s="289">
        <v>-882.45402838000018</v>
      </c>
      <c r="F30" s="289">
        <v>-977.32009199000004</v>
      </c>
      <c r="G30" s="289">
        <v>-1010.1364994399999</v>
      </c>
      <c r="H30" s="289">
        <v>-995.19222901000012</v>
      </c>
      <c r="I30" s="289">
        <v>-867.11509086000012</v>
      </c>
      <c r="M30" s="20"/>
      <c r="N30" s="20"/>
      <c r="O30" s="20"/>
      <c r="P30" s="20"/>
      <c r="Q30" s="20"/>
      <c r="R30" s="20"/>
    </row>
    <row r="31" spans="2:18" s="632" customFormat="1" ht="10.5" x14ac:dyDescent="0.15">
      <c r="B31" s="744" t="s">
        <v>417</v>
      </c>
      <c r="C31" s="289">
        <v>2089.11589125</v>
      </c>
      <c r="D31" s="289">
        <v>2210.10964672</v>
      </c>
      <c r="E31" s="289">
        <v>2351.8838750899999</v>
      </c>
      <c r="F31" s="289">
        <v>2315.91606503</v>
      </c>
      <c r="G31" s="289">
        <v>2043.8675518299999</v>
      </c>
      <c r="H31" s="289">
        <v>2329.10153515</v>
      </c>
      <c r="I31" s="289">
        <v>2753.1125677600003</v>
      </c>
      <c r="M31" s="20"/>
      <c r="N31" s="20"/>
      <c r="O31" s="20"/>
      <c r="P31" s="20"/>
      <c r="Q31" s="20"/>
      <c r="R31" s="20"/>
    </row>
    <row r="32" spans="2:18" s="632" customFormat="1" ht="10.5" x14ac:dyDescent="0.15">
      <c r="B32" s="117" t="s">
        <v>418</v>
      </c>
      <c r="C32" s="290">
        <v>796.88</v>
      </c>
      <c r="D32" s="290">
        <v>707.63</v>
      </c>
      <c r="E32" s="290">
        <v>701.59</v>
      </c>
      <c r="F32" s="290">
        <v>808.37</v>
      </c>
      <c r="G32" s="290">
        <v>691.10104426999999</v>
      </c>
      <c r="H32" s="290">
        <v>635.83529791000001</v>
      </c>
      <c r="I32" s="290">
        <v>887.60561845000007</v>
      </c>
      <c r="M32" s="20"/>
      <c r="N32" s="20"/>
      <c r="O32" s="20"/>
      <c r="P32" s="20"/>
      <c r="Q32" s="20"/>
      <c r="R32" s="20"/>
    </row>
    <row r="33" spans="2:18" s="632" customFormat="1" ht="10.5" x14ac:dyDescent="0.15">
      <c r="B33" s="117" t="s">
        <v>400</v>
      </c>
      <c r="C33" s="290">
        <v>575.89922504000003</v>
      </c>
      <c r="D33" s="290">
        <v>691.25729493000006</v>
      </c>
      <c r="E33" s="290">
        <v>750.75237161000018</v>
      </c>
      <c r="F33" s="290">
        <v>714.15379933999998</v>
      </c>
      <c r="G33" s="290">
        <v>621.38592691999986</v>
      </c>
      <c r="H33" s="290">
        <v>797.43690226000001</v>
      </c>
      <c r="I33" s="290">
        <v>911.63854272999993</v>
      </c>
      <c r="M33" s="20"/>
      <c r="N33" s="20"/>
      <c r="O33" s="20"/>
      <c r="P33" s="20"/>
      <c r="Q33" s="20"/>
      <c r="R33" s="20"/>
    </row>
    <row r="34" spans="2:18" s="632" customFormat="1" ht="10.5" x14ac:dyDescent="0.15">
      <c r="B34" s="117" t="s">
        <v>419</v>
      </c>
      <c r="C34" s="290">
        <v>255.90142609</v>
      </c>
      <c r="D34" s="290">
        <v>308.10683518999997</v>
      </c>
      <c r="E34" s="290">
        <v>294.82467312</v>
      </c>
      <c r="F34" s="290">
        <v>275.83215297999999</v>
      </c>
      <c r="G34" s="290">
        <v>238.13943906</v>
      </c>
      <c r="H34" s="290">
        <v>255.60317196</v>
      </c>
      <c r="I34" s="290">
        <v>251.22995345999999</v>
      </c>
      <c r="M34" s="20"/>
      <c r="N34" s="20"/>
      <c r="O34" s="20"/>
      <c r="P34" s="20"/>
      <c r="Q34" s="20"/>
      <c r="R34" s="20"/>
    </row>
    <row r="35" spans="2:18" s="632" customFormat="1" ht="10.5" x14ac:dyDescent="0.15">
      <c r="B35" s="117" t="s">
        <v>402</v>
      </c>
      <c r="C35" s="290">
        <v>460.43524012</v>
      </c>
      <c r="D35" s="290">
        <v>503.11551659999998</v>
      </c>
      <c r="E35" s="290">
        <v>604.71683036000002</v>
      </c>
      <c r="F35" s="290">
        <v>517.56011271</v>
      </c>
      <c r="G35" s="290">
        <v>493.24114157999998</v>
      </c>
      <c r="H35" s="290">
        <v>640.22616302000006</v>
      </c>
      <c r="I35" s="290">
        <v>702.63845312000001</v>
      </c>
      <c r="M35" s="20"/>
      <c r="N35" s="20"/>
      <c r="O35" s="20"/>
      <c r="P35" s="20"/>
      <c r="Q35" s="20"/>
      <c r="R35" s="20"/>
    </row>
    <row r="36" spans="2:18" s="632" customFormat="1" ht="10.5" x14ac:dyDescent="0.15">
      <c r="B36" s="744" t="s">
        <v>420</v>
      </c>
      <c r="C36" s="745">
        <v>-2531.87678491</v>
      </c>
      <c r="D36" s="745">
        <v>-2920.27476824</v>
      </c>
      <c r="E36" s="745">
        <v>-3234.3379034700001</v>
      </c>
      <c r="F36" s="745">
        <v>-3293.2361570200001</v>
      </c>
      <c r="G36" s="745">
        <v>-3054.0040512700002</v>
      </c>
      <c r="H36" s="745">
        <v>-3324.2937641600001</v>
      </c>
      <c r="I36" s="745">
        <v>-3620.2276586200001</v>
      </c>
      <c r="M36" s="20"/>
      <c r="N36" s="20"/>
      <c r="O36" s="20"/>
      <c r="P36" s="20"/>
      <c r="Q36" s="20"/>
      <c r="R36" s="20"/>
    </row>
    <row r="37" spans="2:18" s="632" customFormat="1" ht="10.5" x14ac:dyDescent="0.15">
      <c r="B37" s="117" t="s">
        <v>418</v>
      </c>
      <c r="C37" s="746">
        <v>-1881.91</v>
      </c>
      <c r="D37" s="746">
        <v>-2081.44</v>
      </c>
      <c r="E37" s="746">
        <v>-2296.2600000000002</v>
      </c>
      <c r="F37" s="746">
        <v>-2373.83</v>
      </c>
      <c r="G37" s="746">
        <v>-2316.1033627000002</v>
      </c>
      <c r="H37" s="746">
        <v>-2364.95275219</v>
      </c>
      <c r="I37" s="746">
        <v>-2544.0824095500002</v>
      </c>
      <c r="M37" s="20"/>
      <c r="N37" s="20"/>
      <c r="O37" s="20"/>
      <c r="P37" s="20"/>
      <c r="Q37" s="20"/>
      <c r="R37" s="20"/>
    </row>
    <row r="38" spans="2:18" s="632" customFormat="1" ht="10.5" x14ac:dyDescent="0.15">
      <c r="B38" s="117" t="s">
        <v>400</v>
      </c>
      <c r="C38" s="746">
        <v>-358.76879187999998</v>
      </c>
      <c r="D38" s="746">
        <v>-445.08828991000001</v>
      </c>
      <c r="E38" s="746">
        <v>-514.28319596999995</v>
      </c>
      <c r="F38" s="746">
        <v>-478.97749886000003</v>
      </c>
      <c r="G38" s="746">
        <v>-423.10388592999999</v>
      </c>
      <c r="H38" s="746">
        <v>-560.47162307999997</v>
      </c>
      <c r="I38" s="746">
        <v>-643.99271276000002</v>
      </c>
      <c r="M38" s="20"/>
      <c r="N38" s="20"/>
      <c r="O38" s="20"/>
      <c r="P38" s="20"/>
      <c r="Q38" s="20"/>
      <c r="R38" s="20"/>
    </row>
    <row r="39" spans="2:18" s="632" customFormat="1" ht="10.5" x14ac:dyDescent="0.15">
      <c r="B39" s="117" t="s">
        <v>419</v>
      </c>
      <c r="C39" s="746">
        <v>-172.7045942</v>
      </c>
      <c r="D39" s="746">
        <v>-265.64633686000002</v>
      </c>
      <c r="E39" s="746">
        <v>-294.91727957000001</v>
      </c>
      <c r="F39" s="746">
        <v>-307.84013800000002</v>
      </c>
      <c r="G39" s="746">
        <v>-201.84245594999999</v>
      </c>
      <c r="H39" s="746">
        <v>-273.89056385999999</v>
      </c>
      <c r="I39" s="746">
        <v>-292.86640402</v>
      </c>
      <c r="M39" s="20"/>
      <c r="N39" s="20"/>
      <c r="O39" s="20"/>
      <c r="P39" s="20"/>
      <c r="Q39" s="20"/>
      <c r="R39" s="20"/>
    </row>
    <row r="40" spans="2:18" s="632" customFormat="1" ht="10.5" x14ac:dyDescent="0.15">
      <c r="B40" s="117" t="s">
        <v>402</v>
      </c>
      <c r="C40" s="746">
        <v>-118.49339883</v>
      </c>
      <c r="D40" s="746">
        <v>-128.10014147000001</v>
      </c>
      <c r="E40" s="746">
        <v>-128.87742793000001</v>
      </c>
      <c r="F40" s="746">
        <v>-132.58852016</v>
      </c>
      <c r="G40" s="746">
        <v>-112.95434668999999</v>
      </c>
      <c r="H40" s="746">
        <v>-124.97882503</v>
      </c>
      <c r="I40" s="746">
        <v>-139.28613229000001</v>
      </c>
      <c r="M40" s="20"/>
      <c r="N40" s="20"/>
      <c r="O40" s="20"/>
      <c r="P40" s="20"/>
      <c r="Q40" s="20"/>
      <c r="R40" s="20"/>
    </row>
  </sheetData>
  <mergeCells count="5">
    <mergeCell ref="B1:I1"/>
    <mergeCell ref="C28:F28"/>
    <mergeCell ref="B5:I5"/>
    <mergeCell ref="B3:I3"/>
    <mergeCell ref="G28:I28"/>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C180"/>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4.5703125" collapsed="false"/>
    <col min="3" max="9" customWidth="true" style="8" width="8.42578125" collapsed="false"/>
    <col min="10" max="10" customWidth="true" style="8" width="10.85546875" collapsed="false"/>
    <col min="11" max="16384" style="8" width="9.140625" collapsed="false"/>
  </cols>
  <sheetData>
    <row r="1" spans="2:29" s="594" customFormat="1" x14ac:dyDescent="0.2">
      <c r="B1" s="768" t="s">
        <v>184</v>
      </c>
      <c r="C1" s="768"/>
      <c r="D1" s="768"/>
      <c r="E1" s="768"/>
      <c r="F1" s="768"/>
      <c r="G1" s="768"/>
      <c r="H1" s="768"/>
      <c r="I1" s="768"/>
      <c r="J1" s="768"/>
      <c r="K1" s="181"/>
    </row>
    <row r="2" spans="2:29" ht="11.25" customHeight="1" x14ac:dyDescent="0.2"/>
    <row r="3" spans="2:29" s="594" customFormat="1" x14ac:dyDescent="0.2">
      <c r="B3" s="809" t="s">
        <v>92</v>
      </c>
      <c r="C3" s="809"/>
      <c r="D3" s="809"/>
      <c r="E3" s="809"/>
      <c r="F3" s="809"/>
      <c r="G3" s="809"/>
      <c r="H3" s="809"/>
      <c r="I3" s="809"/>
      <c r="J3" s="809"/>
    </row>
    <row r="4" spans="2:29" ht="5.0999999999999996" customHeight="1" x14ac:dyDescent="0.2">
      <c r="B4" s="118"/>
    </row>
    <row r="5" spans="2:29" s="20" customFormat="1" ht="11.25" thickBot="1" x14ac:dyDescent="0.2">
      <c r="B5" s="800"/>
      <c r="C5" s="803">
        <v>2024</v>
      </c>
      <c r="D5" s="802"/>
      <c r="E5" s="802"/>
      <c r="F5" s="804"/>
      <c r="G5" s="803">
        <v>2025</v>
      </c>
      <c r="H5" s="802"/>
      <c r="I5" s="804"/>
      <c r="J5" s="801" t="s">
        <v>205</v>
      </c>
    </row>
    <row r="6" spans="2:29" s="20" customFormat="1" ht="11.25" thickBot="1" x14ac:dyDescent="0.2">
      <c r="B6" s="800"/>
      <c r="C6" s="580" t="s">
        <v>187</v>
      </c>
      <c r="D6" s="119" t="s">
        <v>0</v>
      </c>
      <c r="E6" s="119" t="s">
        <v>188</v>
      </c>
      <c r="F6" s="119" t="s">
        <v>189</v>
      </c>
      <c r="G6" s="119" t="s">
        <v>175</v>
      </c>
      <c r="H6" s="119" t="s">
        <v>172</v>
      </c>
      <c r="I6" s="119" t="s">
        <v>188</v>
      </c>
      <c r="J6" s="802"/>
    </row>
    <row r="7" spans="2:29" s="20" customFormat="1" ht="11.25" thickBot="1" x14ac:dyDescent="0.2">
      <c r="B7" s="800"/>
      <c r="C7" s="805" t="s">
        <v>5</v>
      </c>
      <c r="D7" s="806"/>
      <c r="E7" s="806"/>
      <c r="F7" s="806"/>
      <c r="G7" s="807"/>
      <c r="H7" s="807"/>
      <c r="I7" s="808"/>
      <c r="J7" s="581" t="s">
        <v>176</v>
      </c>
    </row>
    <row r="8" spans="2:29" s="20" customFormat="1" ht="12" thickTop="1" thickBot="1" x14ac:dyDescent="0.2">
      <c r="B8" s="120" t="s">
        <v>421</v>
      </c>
      <c r="C8" s="633">
        <v>-11.5</v>
      </c>
      <c r="D8" s="457">
        <v>-16.7</v>
      </c>
      <c r="E8" s="457">
        <v>-16.899999999999999</v>
      </c>
      <c r="F8" s="634">
        <v>-20</v>
      </c>
      <c r="G8" s="635">
        <v>-25.6</v>
      </c>
      <c r="H8" s="636">
        <v>-20.9</v>
      </c>
      <c r="I8" s="637">
        <v>-14.3</v>
      </c>
      <c r="J8" s="638">
        <v>2.6</v>
      </c>
      <c r="AC8" s="639"/>
    </row>
    <row r="9" spans="2:29" s="20" customFormat="1" ht="12" thickTop="1" thickBot="1" x14ac:dyDescent="0.2">
      <c r="B9" s="291" t="s">
        <v>422</v>
      </c>
      <c r="C9" s="640">
        <v>-22.6</v>
      </c>
      <c r="D9" s="641">
        <v>-26.5</v>
      </c>
      <c r="E9" s="641">
        <v>-26.1</v>
      </c>
      <c r="F9" s="642">
        <v>-27.2</v>
      </c>
      <c r="G9" s="635">
        <v>-36.1</v>
      </c>
      <c r="H9" s="636">
        <v>-31.3</v>
      </c>
      <c r="I9" s="637">
        <v>-22.9</v>
      </c>
      <c r="J9" s="643">
        <v>3.2</v>
      </c>
      <c r="AC9" s="639"/>
    </row>
    <row r="10" spans="2:29" s="20" customFormat="1" ht="12" thickTop="1" thickBot="1" x14ac:dyDescent="0.2">
      <c r="B10" s="147" t="s">
        <v>423</v>
      </c>
      <c r="C10" s="644">
        <v>35.700000000000003</v>
      </c>
      <c r="D10" s="458">
        <v>32.9</v>
      </c>
      <c r="E10" s="458">
        <v>27.9</v>
      </c>
      <c r="F10" s="645">
        <v>31.1</v>
      </c>
      <c r="G10" s="646">
        <v>33.200000000000003</v>
      </c>
      <c r="H10" s="647">
        <v>30.1</v>
      </c>
      <c r="I10" s="648">
        <v>29.6</v>
      </c>
      <c r="J10" s="649">
        <v>1.7</v>
      </c>
      <c r="AC10" s="639"/>
    </row>
    <row r="11" spans="2:29" s="20" customFormat="1" ht="12" thickTop="1" thickBot="1" x14ac:dyDescent="0.2">
      <c r="B11" s="147" t="s">
        <v>424</v>
      </c>
      <c r="C11" s="644">
        <v>58.3</v>
      </c>
      <c r="D11" s="458">
        <v>59.4</v>
      </c>
      <c r="E11" s="458">
        <v>53.9</v>
      </c>
      <c r="F11" s="645">
        <v>58.3</v>
      </c>
      <c r="G11" s="646">
        <v>69.3</v>
      </c>
      <c r="H11" s="647">
        <v>61.4</v>
      </c>
      <c r="I11" s="648">
        <v>52.5</v>
      </c>
      <c r="J11" s="649">
        <v>-1.4</v>
      </c>
      <c r="AC11" s="639"/>
    </row>
    <row r="12" spans="2:29" s="20" customFormat="1" ht="12" thickTop="1" thickBot="1" x14ac:dyDescent="0.2">
      <c r="B12" s="291" t="s">
        <v>425</v>
      </c>
      <c r="C12" s="640">
        <v>2.2000000000000002</v>
      </c>
      <c r="D12" s="641">
        <v>1</v>
      </c>
      <c r="E12" s="641">
        <v>0</v>
      </c>
      <c r="F12" s="642">
        <v>-0.7</v>
      </c>
      <c r="G12" s="635">
        <v>0.9</v>
      </c>
      <c r="H12" s="636">
        <v>-0.4</v>
      </c>
      <c r="I12" s="637">
        <v>-0.7</v>
      </c>
      <c r="J12" s="643">
        <v>-0.7</v>
      </c>
      <c r="AC12" s="639"/>
    </row>
    <row r="13" spans="2:29" s="20" customFormat="1" ht="12" thickTop="1" thickBot="1" x14ac:dyDescent="0.2">
      <c r="B13" s="147" t="s">
        <v>426</v>
      </c>
      <c r="C13" s="644">
        <v>6.7</v>
      </c>
      <c r="D13" s="458">
        <v>7.2</v>
      </c>
      <c r="E13" s="458">
        <v>5.7</v>
      </c>
      <c r="F13" s="645">
        <v>5.6</v>
      </c>
      <c r="G13" s="646">
        <v>6</v>
      </c>
      <c r="H13" s="647">
        <v>5.4</v>
      </c>
      <c r="I13" s="648">
        <v>4.0999999999999996</v>
      </c>
      <c r="J13" s="649">
        <v>-1.5</v>
      </c>
      <c r="AC13" s="639"/>
    </row>
    <row r="14" spans="2:29" s="20" customFormat="1" ht="12" thickTop="1" thickBot="1" x14ac:dyDescent="0.2">
      <c r="B14" s="292" t="s">
        <v>162</v>
      </c>
      <c r="C14" s="650">
        <v>5.0999999999999996</v>
      </c>
      <c r="D14" s="651">
        <v>5.8</v>
      </c>
      <c r="E14" s="651">
        <v>4.4000000000000004</v>
      </c>
      <c r="F14" s="652">
        <v>4.4000000000000004</v>
      </c>
      <c r="G14" s="646">
        <v>4.7</v>
      </c>
      <c r="H14" s="647">
        <v>4.4000000000000004</v>
      </c>
      <c r="I14" s="648">
        <v>3.3</v>
      </c>
      <c r="J14" s="653">
        <v>-1.1000000000000001</v>
      </c>
      <c r="AC14" s="639"/>
    </row>
    <row r="15" spans="2:29" s="20" customFormat="1" ht="12" thickTop="1" thickBot="1" x14ac:dyDescent="0.2">
      <c r="B15" s="147" t="s">
        <v>427</v>
      </c>
      <c r="C15" s="644">
        <v>4.5</v>
      </c>
      <c r="D15" s="458">
        <v>6.2</v>
      </c>
      <c r="E15" s="458">
        <v>5.7</v>
      </c>
      <c r="F15" s="645">
        <v>6.3</v>
      </c>
      <c r="G15" s="646">
        <v>5.0999999999999996</v>
      </c>
      <c r="H15" s="647">
        <v>5.7</v>
      </c>
      <c r="I15" s="648">
        <v>4.8</v>
      </c>
      <c r="J15" s="649">
        <v>-0.9</v>
      </c>
      <c r="AC15" s="639"/>
    </row>
    <row r="16" spans="2:29" s="20" customFormat="1" ht="12" thickTop="1" thickBot="1" x14ac:dyDescent="0.2">
      <c r="B16" s="292" t="s">
        <v>428</v>
      </c>
      <c r="C16" s="650">
        <v>3.8</v>
      </c>
      <c r="D16" s="651">
        <v>5.5</v>
      </c>
      <c r="E16" s="651">
        <v>5.0999999999999996</v>
      </c>
      <c r="F16" s="652">
        <v>5.8</v>
      </c>
      <c r="G16" s="654">
        <v>4.5999999999999996</v>
      </c>
      <c r="H16" s="655">
        <v>5.2</v>
      </c>
      <c r="I16" s="656">
        <v>4.3</v>
      </c>
      <c r="J16" s="653">
        <v>-0.8</v>
      </c>
      <c r="AC16" s="639"/>
    </row>
    <row r="17" spans="2:29" s="20" customFormat="1" ht="12" thickTop="1" thickBot="1" x14ac:dyDescent="0.2">
      <c r="B17" s="291" t="s">
        <v>429</v>
      </c>
      <c r="C17" s="640">
        <v>8.9</v>
      </c>
      <c r="D17" s="641">
        <v>8.8000000000000007</v>
      </c>
      <c r="E17" s="641">
        <v>9.1</v>
      </c>
      <c r="F17" s="642">
        <v>7.9</v>
      </c>
      <c r="G17" s="635">
        <v>9.6</v>
      </c>
      <c r="H17" s="636">
        <v>10.8</v>
      </c>
      <c r="I17" s="637">
        <v>9.3000000000000007</v>
      </c>
      <c r="J17" s="643">
        <v>0.2</v>
      </c>
      <c r="AC17" s="639"/>
    </row>
    <row r="18" spans="2:29" s="20" customFormat="1" ht="12" thickTop="1" thickBot="1" x14ac:dyDescent="0.2">
      <c r="B18" s="147" t="s">
        <v>430</v>
      </c>
      <c r="C18" s="644">
        <v>12</v>
      </c>
      <c r="D18" s="458">
        <v>11.8</v>
      </c>
      <c r="E18" s="458">
        <v>11.6</v>
      </c>
      <c r="F18" s="645">
        <v>10.6</v>
      </c>
      <c r="G18" s="646">
        <v>12.5</v>
      </c>
      <c r="H18" s="647">
        <v>13.4</v>
      </c>
      <c r="I18" s="648">
        <v>11.6</v>
      </c>
      <c r="J18" s="644">
        <v>0</v>
      </c>
      <c r="AC18" s="639"/>
    </row>
    <row r="19" spans="2:29" s="20" customFormat="1" ht="12" thickTop="1" thickBot="1" x14ac:dyDescent="0.2">
      <c r="B19" s="292" t="s">
        <v>72</v>
      </c>
      <c r="C19" s="650">
        <v>6.6</v>
      </c>
      <c r="D19" s="651">
        <v>6</v>
      </c>
      <c r="E19" s="651">
        <v>5</v>
      </c>
      <c r="F19" s="652">
        <v>5.4</v>
      </c>
      <c r="G19" s="654">
        <v>6</v>
      </c>
      <c r="H19" s="655">
        <v>5.7</v>
      </c>
      <c r="I19" s="656">
        <v>4.4000000000000004</v>
      </c>
      <c r="J19" s="653">
        <v>-0.6</v>
      </c>
      <c r="AC19" s="639"/>
    </row>
    <row r="20" spans="2:29" s="20" customFormat="1" ht="12" thickTop="1" thickBot="1" x14ac:dyDescent="0.2">
      <c r="B20" s="292" t="s">
        <v>431</v>
      </c>
      <c r="C20" s="650">
        <v>2</v>
      </c>
      <c r="D20" s="651">
        <v>2.1</v>
      </c>
      <c r="E20" s="651">
        <v>3.2</v>
      </c>
      <c r="F20" s="652">
        <v>1.9</v>
      </c>
      <c r="G20" s="654">
        <v>3</v>
      </c>
      <c r="H20" s="655">
        <v>3.5</v>
      </c>
      <c r="I20" s="656">
        <v>3</v>
      </c>
      <c r="J20" s="653">
        <v>-0.2</v>
      </c>
      <c r="AC20" s="639"/>
    </row>
    <row r="21" spans="2:29" s="20" customFormat="1" ht="12" thickTop="1" thickBot="1" x14ac:dyDescent="0.2">
      <c r="B21" s="147" t="s">
        <v>432</v>
      </c>
      <c r="C21" s="644">
        <v>3.1</v>
      </c>
      <c r="D21" s="458">
        <v>3</v>
      </c>
      <c r="E21" s="458">
        <v>2.5</v>
      </c>
      <c r="F21" s="645">
        <v>2.7</v>
      </c>
      <c r="G21" s="646">
        <v>2.9</v>
      </c>
      <c r="H21" s="647">
        <v>2.6</v>
      </c>
      <c r="I21" s="648">
        <v>2.2999999999999998</v>
      </c>
      <c r="J21" s="649">
        <v>-0.2</v>
      </c>
      <c r="AC21" s="639"/>
    </row>
    <row r="22" spans="2:29" s="20" customFormat="1" ht="12" thickTop="1" thickBot="1" x14ac:dyDescent="0.2">
      <c r="B22" s="111" t="s">
        <v>396</v>
      </c>
      <c r="C22" s="640">
        <v>0.4</v>
      </c>
      <c r="D22" s="641">
        <v>0.4</v>
      </c>
      <c r="E22" s="641">
        <v>0.4</v>
      </c>
      <c r="F22" s="642">
        <v>0.6</v>
      </c>
      <c r="G22" s="657">
        <v>0.2</v>
      </c>
      <c r="H22" s="658">
        <v>0.2</v>
      </c>
      <c r="I22" s="659">
        <v>0.3</v>
      </c>
      <c r="J22" s="643">
        <v>-0.1</v>
      </c>
      <c r="AC22" s="639"/>
    </row>
    <row r="23" spans="2:29" s="20" customFormat="1" ht="22.5" thickTop="1" thickBot="1" x14ac:dyDescent="0.2">
      <c r="B23" s="186" t="s">
        <v>433</v>
      </c>
      <c r="C23" s="660">
        <v>-11.1</v>
      </c>
      <c r="D23" s="661">
        <v>-16.3</v>
      </c>
      <c r="E23" s="661">
        <v>-16.5</v>
      </c>
      <c r="F23" s="662">
        <v>-19.399999999999999</v>
      </c>
      <c r="G23" s="657">
        <v>-25.4</v>
      </c>
      <c r="H23" s="658">
        <v>-20.7</v>
      </c>
      <c r="I23" s="659">
        <v>-13.9</v>
      </c>
      <c r="J23" s="663">
        <v>2.6</v>
      </c>
      <c r="AC23" s="639"/>
    </row>
    <row r="24" spans="2:29" s="20" customFormat="1" ht="10.5" x14ac:dyDescent="0.15">
      <c r="B24" s="442" t="s">
        <v>355</v>
      </c>
    </row>
    <row r="74" spans="3:10" x14ac:dyDescent="0.2">
      <c r="C74" s="121"/>
      <c r="D74" s="121"/>
      <c r="E74" s="121"/>
      <c r="F74" s="121"/>
      <c r="G74" s="121"/>
      <c r="H74" s="121"/>
      <c r="I74" s="121"/>
      <c r="J74" s="121"/>
    </row>
    <row r="75" spans="3:10" x14ac:dyDescent="0.2">
      <c r="C75" s="121"/>
      <c r="D75" s="121"/>
      <c r="E75" s="121"/>
      <c r="F75" s="121"/>
      <c r="G75" s="121"/>
      <c r="H75" s="121"/>
      <c r="I75" s="121"/>
      <c r="J75" s="121"/>
    </row>
    <row r="76" spans="3:10" x14ac:dyDescent="0.2">
      <c r="C76" s="121"/>
      <c r="D76" s="121"/>
      <c r="E76" s="121"/>
      <c r="F76" s="121"/>
      <c r="G76" s="121"/>
      <c r="H76" s="121"/>
      <c r="I76" s="121"/>
      <c r="J76" s="121"/>
    </row>
    <row r="77" spans="3:10" x14ac:dyDescent="0.2">
      <c r="C77" s="121"/>
      <c r="D77" s="121"/>
      <c r="E77" s="121"/>
      <c r="F77" s="121"/>
      <c r="G77" s="121"/>
      <c r="H77" s="121"/>
      <c r="I77" s="121"/>
      <c r="J77" s="121"/>
    </row>
    <row r="78" spans="3:10" x14ac:dyDescent="0.2">
      <c r="C78" s="121"/>
      <c r="D78" s="121"/>
      <c r="E78" s="121"/>
      <c r="F78" s="121"/>
      <c r="G78" s="121"/>
      <c r="H78" s="121"/>
      <c r="I78" s="121"/>
      <c r="J78" s="121"/>
    </row>
    <row r="79" spans="3:10" x14ac:dyDescent="0.2">
      <c r="C79" s="121"/>
      <c r="D79" s="121"/>
      <c r="E79" s="121"/>
      <c r="F79" s="121"/>
      <c r="G79" s="121"/>
      <c r="H79" s="121"/>
      <c r="I79" s="121"/>
      <c r="J79" s="121"/>
    </row>
    <row r="80" spans="3:10" x14ac:dyDescent="0.2">
      <c r="C80" s="121"/>
      <c r="D80" s="121"/>
      <c r="E80" s="121"/>
      <c r="F80" s="121"/>
      <c r="G80" s="121"/>
      <c r="H80" s="121"/>
      <c r="I80" s="121"/>
      <c r="J80" s="121"/>
    </row>
    <row r="81" spans="3:10" x14ac:dyDescent="0.2">
      <c r="C81" s="121"/>
      <c r="D81" s="121"/>
      <c r="E81" s="121"/>
      <c r="F81" s="121"/>
      <c r="G81" s="121"/>
      <c r="H81" s="121"/>
      <c r="I81" s="121"/>
      <c r="J81" s="121"/>
    </row>
    <row r="82" spans="3:10" x14ac:dyDescent="0.2">
      <c r="C82" s="121"/>
      <c r="D82" s="121"/>
      <c r="E82" s="121"/>
      <c r="F82" s="121"/>
      <c r="G82" s="121"/>
      <c r="H82" s="121"/>
      <c r="I82" s="121"/>
      <c r="J82" s="121"/>
    </row>
    <row r="83" spans="3:10" x14ac:dyDescent="0.2">
      <c r="C83" s="121"/>
      <c r="D83" s="121"/>
      <c r="E83" s="121"/>
      <c r="F83" s="121"/>
      <c r="G83" s="121"/>
      <c r="H83" s="121"/>
      <c r="I83" s="121"/>
      <c r="J83" s="121"/>
    </row>
    <row r="84" spans="3:10" x14ac:dyDescent="0.2">
      <c r="C84" s="121"/>
      <c r="D84" s="121"/>
      <c r="E84" s="121"/>
      <c r="F84" s="121"/>
      <c r="G84" s="121"/>
      <c r="H84" s="121"/>
      <c r="I84" s="121"/>
      <c r="J84" s="121"/>
    </row>
    <row r="85" spans="3:10" x14ac:dyDescent="0.2">
      <c r="C85" s="121"/>
      <c r="D85" s="121"/>
      <c r="E85" s="121"/>
      <c r="F85" s="121"/>
      <c r="G85" s="121"/>
      <c r="H85" s="121"/>
      <c r="I85" s="121"/>
      <c r="J85" s="121"/>
    </row>
    <row r="86" spans="3:10" x14ac:dyDescent="0.2">
      <c r="C86" s="121"/>
      <c r="D86" s="121"/>
      <c r="E86" s="121"/>
      <c r="F86" s="121"/>
      <c r="G86" s="121"/>
      <c r="H86" s="121"/>
      <c r="I86" s="121"/>
      <c r="J86" s="121"/>
    </row>
    <row r="87" spans="3:10" x14ac:dyDescent="0.2">
      <c r="C87" s="121"/>
      <c r="D87" s="121"/>
      <c r="E87" s="121"/>
      <c r="F87" s="121"/>
      <c r="G87" s="121"/>
      <c r="H87" s="121"/>
      <c r="I87" s="121"/>
      <c r="J87" s="121"/>
    </row>
    <row r="88" spans="3:10" x14ac:dyDescent="0.2">
      <c r="C88" s="121"/>
      <c r="D88" s="121"/>
      <c r="E88" s="121"/>
      <c r="F88" s="121"/>
      <c r="G88" s="121"/>
      <c r="H88" s="121"/>
      <c r="I88" s="121"/>
      <c r="J88" s="121"/>
    </row>
    <row r="89" spans="3:10" x14ac:dyDescent="0.2">
      <c r="C89" s="121"/>
      <c r="D89" s="121"/>
      <c r="E89" s="121"/>
      <c r="F89" s="121"/>
      <c r="G89" s="121"/>
      <c r="H89" s="121"/>
      <c r="I89" s="121"/>
      <c r="J89" s="121"/>
    </row>
    <row r="90" spans="3:10" x14ac:dyDescent="0.2">
      <c r="C90" s="121"/>
      <c r="D90" s="121"/>
      <c r="E90" s="121"/>
      <c r="F90" s="121"/>
      <c r="G90" s="121"/>
      <c r="H90" s="121"/>
      <c r="I90" s="121"/>
      <c r="J90" s="121"/>
    </row>
    <row r="91" spans="3:10" x14ac:dyDescent="0.2">
      <c r="C91" s="121"/>
      <c r="D91" s="121"/>
      <c r="E91" s="121"/>
      <c r="F91" s="121"/>
      <c r="G91" s="121"/>
      <c r="H91" s="121"/>
      <c r="I91" s="121"/>
      <c r="J91" s="121"/>
    </row>
    <row r="92" spans="3:10" x14ac:dyDescent="0.2">
      <c r="C92" s="121"/>
      <c r="D92" s="121"/>
      <c r="E92" s="121"/>
      <c r="F92" s="121"/>
      <c r="G92" s="121"/>
      <c r="H92" s="121"/>
      <c r="I92" s="121"/>
      <c r="J92" s="121"/>
    </row>
    <row r="93" spans="3:10" x14ac:dyDescent="0.2">
      <c r="C93" s="121"/>
      <c r="D93" s="121"/>
      <c r="E93" s="121"/>
      <c r="F93" s="121"/>
      <c r="G93" s="121"/>
      <c r="H93" s="121"/>
      <c r="I93" s="121"/>
      <c r="J93" s="121"/>
    </row>
    <row r="94" spans="3:10" x14ac:dyDescent="0.2">
      <c r="C94" s="121"/>
      <c r="D94" s="121"/>
      <c r="E94" s="121"/>
      <c r="F94" s="121"/>
      <c r="G94" s="121"/>
      <c r="H94" s="121"/>
      <c r="I94" s="121"/>
      <c r="J94" s="121"/>
    </row>
    <row r="95" spans="3:10" x14ac:dyDescent="0.2">
      <c r="C95" s="121"/>
      <c r="D95" s="121"/>
      <c r="E95" s="121"/>
      <c r="F95" s="121"/>
      <c r="G95" s="121"/>
      <c r="H95" s="121"/>
      <c r="I95" s="121"/>
      <c r="J95" s="121"/>
    </row>
    <row r="96" spans="3:10" x14ac:dyDescent="0.2">
      <c r="C96" s="121"/>
      <c r="D96" s="121"/>
      <c r="E96" s="121"/>
      <c r="F96" s="121"/>
      <c r="G96" s="121"/>
      <c r="H96" s="121"/>
      <c r="I96" s="121"/>
      <c r="J96" s="121"/>
    </row>
    <row r="97" spans="3:10" x14ac:dyDescent="0.2">
      <c r="C97" s="121"/>
      <c r="D97" s="121"/>
      <c r="E97" s="121"/>
      <c r="F97" s="121"/>
      <c r="G97" s="121"/>
      <c r="H97" s="121"/>
      <c r="I97" s="121"/>
      <c r="J97" s="121"/>
    </row>
    <row r="98" spans="3:10" x14ac:dyDescent="0.2">
      <c r="C98" s="121"/>
      <c r="D98" s="121"/>
      <c r="E98" s="121"/>
      <c r="F98" s="121"/>
      <c r="G98" s="121"/>
      <c r="H98" s="121"/>
      <c r="I98" s="121"/>
      <c r="J98" s="121"/>
    </row>
    <row r="99" spans="3:10" x14ac:dyDescent="0.2">
      <c r="C99" s="121"/>
      <c r="D99" s="121"/>
      <c r="E99" s="121"/>
      <c r="F99" s="121"/>
      <c r="G99" s="121"/>
      <c r="H99" s="121"/>
      <c r="I99" s="121"/>
      <c r="J99" s="121"/>
    </row>
    <row r="100" spans="3:10" x14ac:dyDescent="0.2">
      <c r="C100" s="121"/>
      <c r="D100" s="121"/>
      <c r="E100" s="121"/>
      <c r="F100" s="121"/>
      <c r="G100" s="121"/>
      <c r="H100" s="121"/>
      <c r="I100" s="121"/>
      <c r="J100" s="121"/>
    </row>
    <row r="101" spans="3:10" x14ac:dyDescent="0.2">
      <c r="C101" s="121"/>
      <c r="D101" s="121"/>
      <c r="E101" s="121"/>
      <c r="F101" s="121"/>
      <c r="G101" s="121"/>
      <c r="H101" s="121"/>
      <c r="I101" s="121"/>
      <c r="J101" s="121"/>
    </row>
    <row r="102" spans="3:10" x14ac:dyDescent="0.2">
      <c r="C102" s="121"/>
      <c r="D102" s="121"/>
      <c r="E102" s="121"/>
      <c r="F102" s="121"/>
      <c r="G102" s="121"/>
      <c r="H102" s="121"/>
      <c r="I102" s="121"/>
      <c r="J102" s="121"/>
    </row>
    <row r="103" spans="3:10" x14ac:dyDescent="0.2">
      <c r="C103" s="121"/>
      <c r="D103" s="121"/>
      <c r="E103" s="121"/>
      <c r="F103" s="121"/>
      <c r="G103" s="121"/>
      <c r="H103" s="121"/>
      <c r="I103" s="121"/>
      <c r="J103" s="121"/>
    </row>
    <row r="104" spans="3:10" x14ac:dyDescent="0.2">
      <c r="C104" s="121"/>
      <c r="D104" s="121"/>
      <c r="E104" s="121"/>
      <c r="F104" s="121"/>
      <c r="G104" s="121"/>
      <c r="H104" s="121"/>
      <c r="I104" s="121"/>
      <c r="J104" s="121"/>
    </row>
    <row r="105" spans="3:10" x14ac:dyDescent="0.2">
      <c r="C105" s="121"/>
      <c r="D105" s="121"/>
      <c r="E105" s="121"/>
      <c r="F105" s="121"/>
      <c r="G105" s="121"/>
      <c r="H105" s="121"/>
      <c r="I105" s="121"/>
      <c r="J105" s="121"/>
    </row>
    <row r="106" spans="3:10" x14ac:dyDescent="0.2">
      <c r="C106" s="121"/>
      <c r="D106" s="121"/>
      <c r="E106" s="121"/>
      <c r="F106" s="121"/>
      <c r="G106" s="121"/>
      <c r="H106" s="121"/>
      <c r="I106" s="121"/>
      <c r="J106" s="121"/>
    </row>
    <row r="107" spans="3:10" x14ac:dyDescent="0.2">
      <c r="C107" s="121"/>
      <c r="D107" s="121"/>
      <c r="E107" s="121"/>
      <c r="F107" s="121"/>
      <c r="G107" s="121"/>
      <c r="H107" s="121"/>
      <c r="I107" s="121"/>
      <c r="J107" s="121"/>
    </row>
    <row r="108" spans="3:10" x14ac:dyDescent="0.2">
      <c r="C108" s="121"/>
      <c r="D108" s="121"/>
      <c r="E108" s="121"/>
      <c r="F108" s="121"/>
      <c r="G108" s="121"/>
      <c r="H108" s="121"/>
      <c r="I108" s="121"/>
      <c r="J108" s="121"/>
    </row>
    <row r="109" spans="3:10" x14ac:dyDescent="0.2">
      <c r="C109" s="121"/>
      <c r="D109" s="121"/>
      <c r="E109" s="121"/>
      <c r="F109" s="121"/>
      <c r="G109" s="121"/>
      <c r="H109" s="121"/>
      <c r="I109" s="121"/>
      <c r="J109" s="121"/>
    </row>
    <row r="110" spans="3:10" x14ac:dyDescent="0.2">
      <c r="C110" s="121"/>
      <c r="D110" s="121"/>
      <c r="E110" s="121"/>
      <c r="F110" s="121"/>
      <c r="G110" s="121"/>
      <c r="H110" s="121"/>
      <c r="I110" s="121"/>
      <c r="J110" s="121"/>
    </row>
    <row r="111" spans="3:10" x14ac:dyDescent="0.2">
      <c r="C111" s="121"/>
      <c r="D111" s="121"/>
      <c r="E111" s="121"/>
      <c r="F111" s="121"/>
      <c r="G111" s="121"/>
      <c r="H111" s="121"/>
      <c r="I111" s="121"/>
      <c r="J111" s="121"/>
    </row>
    <row r="112" spans="3:10" x14ac:dyDescent="0.2">
      <c r="C112" s="121"/>
      <c r="D112" s="121"/>
      <c r="E112" s="121"/>
      <c r="F112" s="121"/>
      <c r="G112" s="121"/>
      <c r="H112" s="121"/>
      <c r="I112" s="121"/>
      <c r="J112" s="121"/>
    </row>
    <row r="113" spans="3:10" x14ac:dyDescent="0.2">
      <c r="C113" s="121"/>
      <c r="D113" s="121"/>
      <c r="E113" s="121"/>
      <c r="F113" s="121"/>
      <c r="G113" s="121"/>
      <c r="H113" s="121"/>
      <c r="I113" s="121"/>
      <c r="J113" s="121"/>
    </row>
    <row r="114" spans="3:10" x14ac:dyDescent="0.2">
      <c r="C114" s="121"/>
      <c r="D114" s="121"/>
      <c r="E114" s="121"/>
      <c r="F114" s="121"/>
      <c r="G114" s="121"/>
      <c r="H114" s="121"/>
      <c r="I114" s="121"/>
      <c r="J114" s="121"/>
    </row>
    <row r="115" spans="3:10" x14ac:dyDescent="0.2">
      <c r="C115" s="121"/>
      <c r="D115" s="121"/>
      <c r="E115" s="121"/>
      <c r="F115" s="121"/>
      <c r="G115" s="121"/>
      <c r="H115" s="121"/>
      <c r="I115" s="121"/>
      <c r="J115" s="121"/>
    </row>
    <row r="116" spans="3:10" x14ac:dyDescent="0.2">
      <c r="C116" s="121"/>
      <c r="D116" s="121"/>
      <c r="E116" s="121"/>
      <c r="F116" s="121"/>
      <c r="G116" s="121"/>
      <c r="H116" s="121"/>
      <c r="I116" s="121"/>
      <c r="J116" s="121"/>
    </row>
    <row r="117" spans="3:10" x14ac:dyDescent="0.2">
      <c r="C117" s="121"/>
      <c r="D117" s="121"/>
      <c r="E117" s="121"/>
      <c r="F117" s="121"/>
      <c r="G117" s="121"/>
      <c r="H117" s="121"/>
      <c r="I117" s="121"/>
      <c r="J117" s="121"/>
    </row>
    <row r="118" spans="3:10" x14ac:dyDescent="0.2">
      <c r="C118" s="121"/>
      <c r="D118" s="121"/>
      <c r="E118" s="121"/>
      <c r="F118" s="121"/>
      <c r="G118" s="121"/>
      <c r="H118" s="121"/>
      <c r="I118" s="121"/>
      <c r="J118" s="121"/>
    </row>
    <row r="119" spans="3:10" x14ac:dyDescent="0.2">
      <c r="C119" s="121"/>
      <c r="D119" s="121"/>
      <c r="E119" s="121"/>
      <c r="F119" s="121"/>
      <c r="G119" s="121"/>
      <c r="H119" s="121"/>
      <c r="I119" s="121"/>
      <c r="J119" s="121"/>
    </row>
    <row r="120" spans="3:10" x14ac:dyDescent="0.2">
      <c r="C120" s="121"/>
      <c r="D120" s="121"/>
      <c r="E120" s="121"/>
      <c r="F120" s="121"/>
      <c r="G120" s="121"/>
      <c r="H120" s="121"/>
      <c r="I120" s="121"/>
      <c r="J120" s="121"/>
    </row>
    <row r="121" spans="3:10" x14ac:dyDescent="0.2">
      <c r="C121" s="121"/>
      <c r="D121" s="121"/>
      <c r="E121" s="121"/>
      <c r="F121" s="121"/>
      <c r="G121" s="121"/>
      <c r="H121" s="121"/>
      <c r="I121" s="121"/>
      <c r="J121" s="121"/>
    </row>
    <row r="122" spans="3:10" x14ac:dyDescent="0.2">
      <c r="C122" s="121"/>
      <c r="D122" s="121"/>
      <c r="E122" s="121"/>
      <c r="F122" s="121"/>
      <c r="G122" s="121"/>
      <c r="H122" s="121"/>
      <c r="I122" s="121"/>
      <c r="J122" s="121"/>
    </row>
    <row r="123" spans="3:10" x14ac:dyDescent="0.2">
      <c r="C123" s="121"/>
      <c r="D123" s="121"/>
      <c r="E123" s="121"/>
      <c r="F123" s="121"/>
      <c r="G123" s="121"/>
      <c r="H123" s="121"/>
      <c r="I123" s="121"/>
      <c r="J123" s="121"/>
    </row>
    <row r="124" spans="3:10" x14ac:dyDescent="0.2">
      <c r="C124" s="121"/>
      <c r="D124" s="121"/>
      <c r="E124" s="121"/>
      <c r="F124" s="121"/>
      <c r="G124" s="121"/>
      <c r="H124" s="121"/>
      <c r="I124" s="121"/>
      <c r="J124" s="121"/>
    </row>
    <row r="125" spans="3:10" x14ac:dyDescent="0.2">
      <c r="C125" s="121"/>
      <c r="D125" s="121"/>
      <c r="E125" s="121"/>
      <c r="F125" s="121"/>
      <c r="G125" s="121"/>
      <c r="H125" s="121"/>
      <c r="I125" s="121"/>
      <c r="J125" s="121"/>
    </row>
    <row r="126" spans="3:10" x14ac:dyDescent="0.2">
      <c r="C126" s="121"/>
      <c r="D126" s="121"/>
      <c r="E126" s="121"/>
      <c r="F126" s="121"/>
      <c r="G126" s="121"/>
      <c r="H126" s="121"/>
      <c r="I126" s="121"/>
      <c r="J126" s="121"/>
    </row>
    <row r="127" spans="3:10" x14ac:dyDescent="0.2">
      <c r="C127" s="121"/>
      <c r="D127" s="121"/>
      <c r="E127" s="121"/>
      <c r="F127" s="121"/>
      <c r="G127" s="121"/>
      <c r="H127" s="121"/>
      <c r="I127" s="121"/>
      <c r="J127" s="121"/>
    </row>
    <row r="128" spans="3:10" x14ac:dyDescent="0.2">
      <c r="C128" s="121"/>
      <c r="D128" s="121"/>
      <c r="E128" s="121"/>
      <c r="F128" s="121"/>
      <c r="G128" s="121"/>
      <c r="H128" s="121"/>
      <c r="I128" s="121"/>
      <c r="J128" s="121"/>
    </row>
    <row r="129" spans="3:10" x14ac:dyDescent="0.2">
      <c r="C129" s="121"/>
      <c r="D129" s="121"/>
      <c r="E129" s="121"/>
      <c r="F129" s="121"/>
      <c r="G129" s="121"/>
      <c r="H129" s="121"/>
      <c r="I129" s="121"/>
      <c r="J129" s="121"/>
    </row>
    <row r="130" spans="3:10" x14ac:dyDescent="0.2">
      <c r="C130" s="121"/>
      <c r="D130" s="121"/>
      <c r="E130" s="121"/>
      <c r="F130" s="121"/>
      <c r="G130" s="121"/>
      <c r="H130" s="121"/>
      <c r="I130" s="121"/>
      <c r="J130" s="121"/>
    </row>
    <row r="131" spans="3:10" x14ac:dyDescent="0.2">
      <c r="C131" s="121"/>
      <c r="D131" s="121"/>
      <c r="E131" s="121"/>
      <c r="F131" s="121"/>
      <c r="G131" s="121"/>
      <c r="H131" s="121"/>
      <c r="I131" s="121"/>
      <c r="J131" s="121"/>
    </row>
    <row r="132" spans="3:10" x14ac:dyDescent="0.2">
      <c r="C132" s="121"/>
      <c r="D132" s="121"/>
      <c r="E132" s="121"/>
      <c r="F132" s="121"/>
      <c r="G132" s="121"/>
      <c r="H132" s="121"/>
      <c r="I132" s="121"/>
      <c r="J132" s="121"/>
    </row>
    <row r="133" spans="3:10" x14ac:dyDescent="0.2">
      <c r="C133" s="121"/>
      <c r="D133" s="121"/>
      <c r="E133" s="121"/>
      <c r="F133" s="121"/>
      <c r="G133" s="121"/>
      <c r="H133" s="121"/>
      <c r="I133" s="121"/>
      <c r="J133" s="121"/>
    </row>
    <row r="134" spans="3:10" x14ac:dyDescent="0.2">
      <c r="C134" s="121"/>
      <c r="D134" s="121"/>
      <c r="E134" s="121"/>
      <c r="F134" s="121"/>
      <c r="G134" s="121"/>
      <c r="H134" s="121"/>
      <c r="I134" s="121"/>
      <c r="J134" s="121"/>
    </row>
    <row r="135" spans="3:10" x14ac:dyDescent="0.2">
      <c r="C135" s="121"/>
      <c r="D135" s="121"/>
      <c r="E135" s="121"/>
      <c r="F135" s="121"/>
      <c r="G135" s="121"/>
      <c r="H135" s="121"/>
      <c r="I135" s="121"/>
      <c r="J135" s="121"/>
    </row>
    <row r="136" spans="3:10" x14ac:dyDescent="0.2">
      <c r="C136" s="121"/>
      <c r="D136" s="121"/>
      <c r="E136" s="121"/>
      <c r="F136" s="121"/>
      <c r="G136" s="121"/>
      <c r="H136" s="121"/>
      <c r="I136" s="121"/>
      <c r="J136" s="121"/>
    </row>
    <row r="137" spans="3:10" x14ac:dyDescent="0.2">
      <c r="C137" s="121"/>
      <c r="D137" s="121"/>
      <c r="E137" s="121"/>
      <c r="F137" s="121"/>
      <c r="G137" s="121"/>
      <c r="H137" s="121"/>
      <c r="I137" s="121"/>
      <c r="J137" s="121"/>
    </row>
    <row r="138" spans="3:10" x14ac:dyDescent="0.2">
      <c r="C138" s="121"/>
      <c r="D138" s="121"/>
      <c r="E138" s="121"/>
      <c r="F138" s="121"/>
      <c r="G138" s="121"/>
      <c r="H138" s="121"/>
      <c r="I138" s="121"/>
      <c r="J138" s="121"/>
    </row>
    <row r="139" spans="3:10" x14ac:dyDescent="0.2">
      <c r="C139" s="121"/>
      <c r="D139" s="121"/>
      <c r="E139" s="121"/>
      <c r="F139" s="121"/>
      <c r="G139" s="121"/>
      <c r="H139" s="121"/>
      <c r="I139" s="121"/>
      <c r="J139" s="121"/>
    </row>
    <row r="140" spans="3:10" x14ac:dyDescent="0.2">
      <c r="C140" s="121"/>
      <c r="D140" s="121"/>
      <c r="E140" s="121"/>
      <c r="F140" s="121"/>
      <c r="G140" s="121"/>
      <c r="H140" s="121"/>
      <c r="I140" s="121"/>
      <c r="J140" s="121"/>
    </row>
    <row r="141" spans="3:10" x14ac:dyDescent="0.2">
      <c r="C141" s="121"/>
      <c r="D141" s="121"/>
      <c r="E141" s="121"/>
      <c r="F141" s="121"/>
      <c r="G141" s="121"/>
      <c r="H141" s="121"/>
      <c r="I141" s="121"/>
      <c r="J141" s="121"/>
    </row>
    <row r="142" spans="3:10" x14ac:dyDescent="0.2">
      <c r="C142" s="121"/>
      <c r="D142" s="121"/>
      <c r="E142" s="121"/>
      <c r="F142" s="121"/>
      <c r="G142" s="121"/>
      <c r="H142" s="121"/>
      <c r="I142" s="121"/>
      <c r="J142" s="121"/>
    </row>
    <row r="143" spans="3:10" x14ac:dyDescent="0.2">
      <c r="C143" s="121"/>
      <c r="D143" s="121"/>
      <c r="E143" s="121"/>
      <c r="F143" s="121"/>
      <c r="G143" s="121"/>
      <c r="H143" s="121"/>
      <c r="I143" s="121"/>
      <c r="J143" s="121"/>
    </row>
    <row r="144" spans="3:10" x14ac:dyDescent="0.2">
      <c r="C144" s="121"/>
      <c r="D144" s="121"/>
      <c r="E144" s="121"/>
      <c r="F144" s="121"/>
      <c r="G144" s="121"/>
      <c r="H144" s="121"/>
      <c r="I144" s="121"/>
      <c r="J144" s="121"/>
    </row>
    <row r="145" spans="3:10" x14ac:dyDescent="0.2">
      <c r="C145" s="121"/>
      <c r="D145" s="121"/>
      <c r="E145" s="121"/>
      <c r="F145" s="121"/>
      <c r="G145" s="121"/>
      <c r="H145" s="121"/>
      <c r="I145" s="121"/>
      <c r="J145" s="121"/>
    </row>
    <row r="146" spans="3:10" x14ac:dyDescent="0.2">
      <c r="C146" s="121"/>
      <c r="D146" s="121"/>
      <c r="E146" s="121"/>
      <c r="F146" s="121"/>
      <c r="G146" s="121"/>
      <c r="H146" s="121"/>
      <c r="I146" s="121"/>
      <c r="J146" s="121"/>
    </row>
    <row r="147" spans="3:10" x14ac:dyDescent="0.2">
      <c r="C147" s="121"/>
      <c r="D147" s="121"/>
      <c r="E147" s="121"/>
      <c r="F147" s="121"/>
      <c r="G147" s="121"/>
      <c r="H147" s="121"/>
      <c r="I147" s="121"/>
      <c r="J147" s="121"/>
    </row>
    <row r="148" spans="3:10" x14ac:dyDescent="0.2">
      <c r="C148" s="121"/>
      <c r="D148" s="121"/>
      <c r="E148" s="121"/>
      <c r="F148" s="121"/>
      <c r="G148" s="121"/>
      <c r="H148" s="121"/>
      <c r="I148" s="121"/>
      <c r="J148" s="121"/>
    </row>
    <row r="149" spans="3:10" x14ac:dyDescent="0.2">
      <c r="C149" s="121"/>
      <c r="D149" s="121"/>
      <c r="E149" s="121"/>
      <c r="F149" s="121"/>
      <c r="G149" s="121"/>
      <c r="H149" s="121"/>
      <c r="I149" s="121"/>
      <c r="J149" s="121"/>
    </row>
    <row r="150" spans="3:10" x14ac:dyDescent="0.2">
      <c r="C150" s="121"/>
      <c r="D150" s="121"/>
      <c r="E150" s="121"/>
      <c r="F150" s="121"/>
      <c r="G150" s="121"/>
      <c r="H150" s="121"/>
      <c r="I150" s="121"/>
      <c r="J150" s="121"/>
    </row>
    <row r="151" spans="3:10" x14ac:dyDescent="0.2">
      <c r="C151" s="121"/>
      <c r="D151" s="121"/>
      <c r="E151" s="121"/>
      <c r="F151" s="121"/>
      <c r="G151" s="121"/>
      <c r="H151" s="121"/>
      <c r="I151" s="121"/>
      <c r="J151" s="121"/>
    </row>
    <row r="152" spans="3:10" x14ac:dyDescent="0.2">
      <c r="C152" s="121"/>
      <c r="D152" s="121"/>
      <c r="E152" s="121"/>
      <c r="F152" s="121"/>
      <c r="G152" s="121"/>
      <c r="H152" s="121"/>
      <c r="I152" s="121"/>
      <c r="J152" s="121"/>
    </row>
    <row r="153" spans="3:10" x14ac:dyDescent="0.2">
      <c r="C153" s="121"/>
      <c r="D153" s="121"/>
      <c r="E153" s="121"/>
      <c r="F153" s="121"/>
      <c r="G153" s="121"/>
      <c r="H153" s="121"/>
      <c r="I153" s="121"/>
      <c r="J153" s="121"/>
    </row>
    <row r="154" spans="3:10" x14ac:dyDescent="0.2">
      <c r="C154" s="121"/>
      <c r="D154" s="121"/>
      <c r="E154" s="121"/>
      <c r="F154" s="121"/>
      <c r="G154" s="121"/>
      <c r="H154" s="121"/>
      <c r="I154" s="121"/>
      <c r="J154" s="121"/>
    </row>
    <row r="155" spans="3:10" x14ac:dyDescent="0.2">
      <c r="C155" s="121"/>
      <c r="D155" s="121"/>
      <c r="E155" s="121"/>
      <c r="F155" s="121"/>
      <c r="G155" s="121"/>
      <c r="H155" s="121"/>
      <c r="I155" s="121"/>
      <c r="J155" s="121"/>
    </row>
    <row r="156" spans="3:10" x14ac:dyDescent="0.2">
      <c r="C156" s="121"/>
      <c r="D156" s="121"/>
      <c r="E156" s="121"/>
      <c r="F156" s="121"/>
      <c r="G156" s="121"/>
      <c r="H156" s="121"/>
      <c r="I156" s="121"/>
      <c r="J156" s="121"/>
    </row>
    <row r="157" spans="3:10" x14ac:dyDescent="0.2">
      <c r="C157" s="121"/>
      <c r="D157" s="121"/>
      <c r="E157" s="121"/>
      <c r="F157" s="121"/>
      <c r="G157" s="121"/>
      <c r="H157" s="121"/>
      <c r="I157" s="121"/>
      <c r="J157" s="121"/>
    </row>
    <row r="158" spans="3:10" x14ac:dyDescent="0.2">
      <c r="C158" s="121"/>
      <c r="D158" s="121"/>
      <c r="E158" s="121"/>
      <c r="F158" s="121"/>
      <c r="G158" s="121"/>
      <c r="H158" s="121"/>
      <c r="I158" s="121"/>
      <c r="J158" s="121"/>
    </row>
    <row r="159" spans="3:10" x14ac:dyDescent="0.2">
      <c r="C159" s="121"/>
      <c r="D159" s="121"/>
      <c r="E159" s="121"/>
      <c r="F159" s="121"/>
      <c r="G159" s="121"/>
      <c r="H159" s="121"/>
      <c r="I159" s="121"/>
      <c r="J159" s="121"/>
    </row>
    <row r="160" spans="3:10" x14ac:dyDescent="0.2">
      <c r="C160" s="121"/>
      <c r="D160" s="121"/>
      <c r="E160" s="121"/>
      <c r="F160" s="121"/>
      <c r="G160" s="121"/>
      <c r="H160" s="121"/>
      <c r="I160" s="121"/>
      <c r="J160" s="121"/>
    </row>
    <row r="161" spans="3:10" x14ac:dyDescent="0.2">
      <c r="C161" s="121"/>
      <c r="D161" s="121"/>
      <c r="E161" s="121"/>
      <c r="F161" s="121"/>
      <c r="G161" s="121"/>
      <c r="H161" s="121"/>
      <c r="I161" s="121"/>
      <c r="J161" s="121"/>
    </row>
    <row r="162" spans="3:10" x14ac:dyDescent="0.2">
      <c r="C162" s="121"/>
      <c r="D162" s="121"/>
      <c r="E162" s="121"/>
      <c r="F162" s="121"/>
      <c r="G162" s="121"/>
      <c r="H162" s="121"/>
      <c r="I162" s="121"/>
      <c r="J162" s="121"/>
    </row>
    <row r="163" spans="3:10" x14ac:dyDescent="0.2">
      <c r="C163" s="121"/>
      <c r="D163" s="121"/>
      <c r="E163" s="121"/>
      <c r="F163" s="121"/>
      <c r="G163" s="121"/>
      <c r="H163" s="121"/>
      <c r="I163" s="121"/>
      <c r="J163" s="121"/>
    </row>
    <row r="164" spans="3:10" x14ac:dyDescent="0.2">
      <c r="C164" s="121"/>
      <c r="D164" s="121"/>
      <c r="E164" s="121"/>
      <c r="F164" s="121"/>
      <c r="G164" s="121"/>
      <c r="H164" s="121"/>
      <c r="I164" s="121"/>
      <c r="J164" s="121"/>
    </row>
    <row r="165" spans="3:10" x14ac:dyDescent="0.2">
      <c r="C165" s="121"/>
      <c r="D165" s="121"/>
      <c r="E165" s="121"/>
      <c r="F165" s="121"/>
      <c r="G165" s="121"/>
      <c r="H165" s="121"/>
      <c r="I165" s="121"/>
      <c r="J165" s="121"/>
    </row>
    <row r="166" spans="3:10" x14ac:dyDescent="0.2">
      <c r="C166" s="121"/>
      <c r="D166" s="121"/>
      <c r="E166" s="121"/>
      <c r="F166" s="121"/>
      <c r="G166" s="121"/>
      <c r="H166" s="121"/>
      <c r="I166" s="121"/>
      <c r="J166" s="121"/>
    </row>
    <row r="167" spans="3:10" x14ac:dyDescent="0.2">
      <c r="C167" s="121"/>
      <c r="D167" s="121"/>
      <c r="E167" s="121"/>
      <c r="F167" s="121"/>
      <c r="G167" s="121"/>
      <c r="H167" s="121"/>
      <c r="I167" s="121"/>
      <c r="J167" s="121"/>
    </row>
    <row r="168" spans="3:10" x14ac:dyDescent="0.2">
      <c r="C168" s="121"/>
      <c r="D168" s="121"/>
      <c r="E168" s="121"/>
      <c r="F168" s="121"/>
      <c r="G168" s="121"/>
      <c r="H168" s="121"/>
      <c r="I168" s="121"/>
      <c r="J168" s="121"/>
    </row>
    <row r="169" spans="3:10" x14ac:dyDescent="0.2">
      <c r="C169" s="121"/>
      <c r="D169" s="121"/>
      <c r="E169" s="121"/>
      <c r="F169" s="121"/>
      <c r="G169" s="121"/>
      <c r="H169" s="121"/>
      <c r="I169" s="121"/>
      <c r="J169" s="121"/>
    </row>
    <row r="170" spans="3:10" x14ac:dyDescent="0.2">
      <c r="C170" s="121"/>
      <c r="D170" s="121"/>
      <c r="E170" s="121"/>
      <c r="F170" s="121"/>
      <c r="G170" s="121"/>
      <c r="H170" s="121"/>
      <c r="I170" s="121"/>
      <c r="J170" s="121"/>
    </row>
    <row r="171" spans="3:10" x14ac:dyDescent="0.2">
      <c r="C171" s="121"/>
      <c r="D171" s="121"/>
      <c r="E171" s="121"/>
      <c r="F171" s="121"/>
      <c r="G171" s="121"/>
      <c r="H171" s="121"/>
      <c r="I171" s="121"/>
      <c r="J171" s="121"/>
    </row>
    <row r="172" spans="3:10" x14ac:dyDescent="0.2">
      <c r="C172" s="121"/>
      <c r="D172" s="121"/>
      <c r="E172" s="121"/>
      <c r="F172" s="121"/>
      <c r="G172" s="121"/>
      <c r="H172" s="121"/>
      <c r="I172" s="121"/>
      <c r="J172" s="121"/>
    </row>
    <row r="173" spans="3:10" x14ac:dyDescent="0.2">
      <c r="C173" s="121"/>
      <c r="D173" s="121"/>
      <c r="E173" s="121"/>
      <c r="F173" s="121"/>
      <c r="G173" s="121"/>
      <c r="H173" s="121"/>
      <c r="I173" s="121"/>
      <c r="J173" s="121"/>
    </row>
    <row r="174" spans="3:10" x14ac:dyDescent="0.2">
      <c r="C174" s="121"/>
      <c r="D174" s="121"/>
      <c r="E174" s="121"/>
      <c r="F174" s="121"/>
      <c r="G174" s="121"/>
      <c r="H174" s="121"/>
      <c r="I174" s="121"/>
      <c r="J174" s="121"/>
    </row>
    <row r="175" spans="3:10" x14ac:dyDescent="0.2">
      <c r="C175" s="121"/>
      <c r="D175" s="121"/>
      <c r="E175" s="121"/>
      <c r="F175" s="121"/>
      <c r="G175" s="121"/>
      <c r="H175" s="121"/>
      <c r="I175" s="121"/>
      <c r="J175" s="121"/>
    </row>
    <row r="176" spans="3:10" x14ac:dyDescent="0.2">
      <c r="C176" s="121"/>
      <c r="D176" s="121"/>
      <c r="E176" s="121"/>
      <c r="F176" s="121"/>
      <c r="G176" s="121"/>
      <c r="H176" s="121"/>
      <c r="I176" s="121"/>
      <c r="J176" s="121"/>
    </row>
    <row r="177" spans="3:10" x14ac:dyDescent="0.2">
      <c r="C177" s="121"/>
      <c r="D177" s="121"/>
      <c r="E177" s="121"/>
      <c r="F177" s="121"/>
      <c r="G177" s="121"/>
      <c r="H177" s="121"/>
      <c r="I177" s="121"/>
      <c r="J177" s="121"/>
    </row>
    <row r="178" spans="3:10" x14ac:dyDescent="0.2">
      <c r="C178" s="121"/>
      <c r="D178" s="121"/>
      <c r="E178" s="121"/>
      <c r="F178" s="121"/>
      <c r="G178" s="121"/>
      <c r="H178" s="121"/>
      <c r="I178" s="121"/>
      <c r="J178" s="121"/>
    </row>
    <row r="179" spans="3:10" x14ac:dyDescent="0.2">
      <c r="C179" s="121"/>
      <c r="D179" s="121"/>
      <c r="E179" s="121"/>
      <c r="F179" s="121"/>
      <c r="G179" s="121"/>
      <c r="H179" s="121"/>
      <c r="I179" s="121"/>
      <c r="J179" s="121"/>
    </row>
    <row r="180" spans="3:10" x14ac:dyDescent="0.2">
      <c r="C180" s="121"/>
      <c r="D180" s="121"/>
      <c r="E180" s="121"/>
      <c r="F180" s="121"/>
      <c r="G180" s="121"/>
      <c r="H180" s="121"/>
      <c r="I180" s="121"/>
      <c r="J180" s="121"/>
    </row>
  </sheetData>
  <mergeCells count="7">
    <mergeCell ref="B1:J1"/>
    <mergeCell ref="B3:J3"/>
    <mergeCell ref="B5:B7"/>
    <mergeCell ref="J5:J6"/>
    <mergeCell ref="C5:F5"/>
    <mergeCell ref="C7:I7"/>
    <mergeCell ref="G5:I5"/>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R31"/>
  <sheetViews>
    <sheetView showGridLines="0" showRowColHeaders="0" zoomScaleNormal="100" workbookViewId="0"/>
  </sheetViews>
  <sheetFormatPr defaultColWidth="9.140625" defaultRowHeight="14.25" x14ac:dyDescent="0.2"/>
  <cols>
    <col min="1" max="1" customWidth="true" style="124" width="5.7109375" collapsed="false"/>
    <col min="2" max="2" customWidth="true" style="124" width="32.42578125" collapsed="false"/>
    <col min="3" max="9" customWidth="true" style="125" width="8.85546875" collapsed="false"/>
    <col min="10" max="221" customWidth="true" style="124" width="9.140625" collapsed="false"/>
    <col min="222" max="16384" style="124" width="9.140625" collapsed="false"/>
  </cols>
  <sheetData>
    <row r="1" spans="2:10" s="594" customFormat="1" x14ac:dyDescent="0.2">
      <c r="B1" s="768" t="s">
        <v>184</v>
      </c>
      <c r="C1" s="769"/>
      <c r="D1" s="769"/>
      <c r="E1" s="769"/>
      <c r="F1" s="769"/>
      <c r="G1" s="769"/>
      <c r="H1" s="769"/>
      <c r="I1" s="769"/>
    </row>
    <row r="2" spans="2:10" s="8" customFormat="1" ht="11.25" customHeight="1" x14ac:dyDescent="0.2">
      <c r="B2" s="10"/>
      <c r="C2" s="10"/>
      <c r="D2" s="10"/>
      <c r="E2" s="10"/>
      <c r="F2" s="10"/>
      <c r="G2" s="10"/>
      <c r="H2" s="10"/>
      <c r="I2" s="10"/>
    </row>
    <row r="3" spans="2:10" s="39" customFormat="1" ht="30" customHeight="1" x14ac:dyDescent="0.25">
      <c r="B3" s="770" t="s">
        <v>199</v>
      </c>
      <c r="C3" s="770"/>
      <c r="D3" s="770"/>
      <c r="E3" s="770"/>
      <c r="F3" s="770"/>
      <c r="G3" s="770"/>
      <c r="H3" s="770"/>
      <c r="I3" s="770"/>
    </row>
    <row r="4" spans="2:10" s="8" customFormat="1" ht="5.0999999999999996" customHeight="1" x14ac:dyDescent="0.2">
      <c r="B4" s="122"/>
      <c r="C4" s="122"/>
      <c r="D4" s="122"/>
      <c r="E4" s="122"/>
      <c r="F4" s="122"/>
      <c r="G4" s="122"/>
      <c r="H4" s="122"/>
      <c r="I4" s="122"/>
    </row>
    <row r="5" spans="2:10" s="194" customFormat="1" x14ac:dyDescent="0.2">
      <c r="B5" s="771" t="s">
        <v>182</v>
      </c>
      <c r="C5" s="771"/>
      <c r="D5" s="771"/>
      <c r="E5" s="771"/>
      <c r="F5" s="771"/>
      <c r="G5" s="771"/>
      <c r="H5" s="771"/>
      <c r="I5" s="771"/>
    </row>
    <row r="6" spans="2:10" s="8" customFormat="1" x14ac:dyDescent="0.2">
      <c r="B6" s="124"/>
      <c r="C6" s="125"/>
      <c r="D6" s="125"/>
      <c r="E6" s="125"/>
      <c r="F6" s="125"/>
      <c r="G6" s="125"/>
      <c r="H6" s="125"/>
      <c r="I6" s="125"/>
    </row>
    <row r="7" spans="2:10" x14ac:dyDescent="0.2">
      <c r="C7" s="124"/>
      <c r="D7" s="124"/>
      <c r="E7" s="124"/>
      <c r="F7" s="124"/>
      <c r="G7" s="124"/>
      <c r="H7" s="124"/>
      <c r="I7" s="124"/>
    </row>
    <row r="8" spans="2:10" x14ac:dyDescent="0.2">
      <c r="C8" s="124"/>
      <c r="D8" s="124"/>
      <c r="E8" s="124"/>
      <c r="F8" s="124"/>
      <c r="G8" s="124"/>
      <c r="H8" s="124"/>
      <c r="I8" s="124"/>
    </row>
    <row r="9" spans="2:10" x14ac:dyDescent="0.2">
      <c r="C9" s="124"/>
      <c r="D9" s="124"/>
      <c r="E9" s="124"/>
      <c r="F9" s="124"/>
      <c r="G9" s="124"/>
      <c r="H9" s="124"/>
      <c r="I9" s="124"/>
    </row>
    <row r="10" spans="2:10" x14ac:dyDescent="0.2">
      <c r="C10" s="124"/>
      <c r="D10" s="124"/>
      <c r="E10" s="124"/>
      <c r="F10" s="124"/>
      <c r="G10" s="124"/>
      <c r="H10" s="124"/>
      <c r="I10" s="124"/>
    </row>
    <row r="11" spans="2:10" x14ac:dyDescent="0.2">
      <c r="C11" s="124"/>
      <c r="D11" s="124"/>
      <c r="E11" s="124"/>
      <c r="F11" s="124"/>
      <c r="G11" s="124"/>
      <c r="H11" s="124"/>
      <c r="I11" s="124"/>
    </row>
    <row r="14" spans="2:10" x14ac:dyDescent="0.2">
      <c r="J14" s="206"/>
    </row>
    <row r="24" spans="2:18" s="665" customFormat="1" ht="10.5" x14ac:dyDescent="0.15">
      <c r="B24" s="442" t="s">
        <v>355</v>
      </c>
      <c r="C24" s="664"/>
      <c r="D24" s="664"/>
      <c r="E24" s="664"/>
      <c r="F24" s="664"/>
      <c r="G24" s="664"/>
      <c r="H24" s="664"/>
      <c r="I24" s="664"/>
    </row>
    <row r="25" spans="2:18" ht="15" customHeight="1" x14ac:dyDescent="0.2">
      <c r="B25" s="237"/>
      <c r="I25" s="225"/>
    </row>
    <row r="26" spans="2:18" ht="11.25" customHeight="1" x14ac:dyDescent="0.2">
      <c r="B26" s="810"/>
      <c r="C26" s="811">
        <v>2024</v>
      </c>
      <c r="D26" s="812"/>
      <c r="E26" s="812"/>
      <c r="F26" s="813"/>
      <c r="G26" s="811">
        <v>2025</v>
      </c>
      <c r="H26" s="812"/>
      <c r="I26" s="813"/>
    </row>
    <row r="27" spans="2:18" s="665" customFormat="1" ht="10.5" x14ac:dyDescent="0.15">
      <c r="B27" s="810"/>
      <c r="C27" s="432" t="s">
        <v>187</v>
      </c>
      <c r="D27" s="432" t="s">
        <v>0</v>
      </c>
      <c r="E27" s="432" t="s">
        <v>188</v>
      </c>
      <c r="F27" s="433" t="s">
        <v>189</v>
      </c>
      <c r="G27" s="432" t="s">
        <v>175</v>
      </c>
      <c r="H27" s="218" t="s">
        <v>172</v>
      </c>
      <c r="I27" s="218" t="s">
        <v>188</v>
      </c>
    </row>
    <row r="28" spans="2:18" s="665" customFormat="1" ht="10.5" x14ac:dyDescent="0.15">
      <c r="B28" s="127" t="s">
        <v>434</v>
      </c>
      <c r="C28" s="666">
        <v>-1085.0300000000002</v>
      </c>
      <c r="D28" s="666">
        <v>-1373.8100000000006</v>
      </c>
      <c r="E28" s="666">
        <v>-1594.6700000000005</v>
      </c>
      <c r="F28" s="666">
        <v>-1565.4599999999996</v>
      </c>
      <c r="G28" s="666">
        <v>-1625</v>
      </c>
      <c r="H28" s="666">
        <v>-1729.12</v>
      </c>
      <c r="I28" s="666">
        <v>-1656.48</v>
      </c>
      <c r="M28" s="20"/>
      <c r="N28" s="20"/>
      <c r="O28" s="20"/>
      <c r="P28" s="20"/>
      <c r="Q28" s="20"/>
      <c r="R28" s="20"/>
    </row>
    <row r="29" spans="2:18" s="665" customFormat="1" ht="10.5" x14ac:dyDescent="0.15">
      <c r="B29" s="128" t="s">
        <v>122</v>
      </c>
      <c r="C29" s="667">
        <v>-745.85</v>
      </c>
      <c r="D29" s="667">
        <v>-905.5</v>
      </c>
      <c r="E29" s="667">
        <v>-971.76</v>
      </c>
      <c r="F29" s="667">
        <v>-988.05</v>
      </c>
      <c r="G29" s="666">
        <v>-1112.4000000000001</v>
      </c>
      <c r="H29" s="666">
        <v>-1096.5999999999999</v>
      </c>
      <c r="I29" s="666">
        <v>-923.28</v>
      </c>
      <c r="M29" s="20"/>
      <c r="N29" s="20"/>
      <c r="O29" s="20"/>
      <c r="P29" s="20"/>
      <c r="Q29" s="20"/>
      <c r="R29" s="20"/>
    </row>
    <row r="30" spans="2:18" s="665" customFormat="1" ht="10.5" x14ac:dyDescent="0.15">
      <c r="B30" s="128" t="s">
        <v>435</v>
      </c>
      <c r="C30" s="667">
        <v>-8.76</v>
      </c>
      <c r="D30" s="667">
        <v>2.2799999999999998</v>
      </c>
      <c r="E30" s="667">
        <v>-34.415129116271061</v>
      </c>
      <c r="F30" s="667">
        <v>-33.26</v>
      </c>
      <c r="G30" s="666">
        <v>-15.14</v>
      </c>
      <c r="H30" s="666">
        <v>-1.73</v>
      </c>
      <c r="I30" s="666">
        <v>-14.51</v>
      </c>
      <c r="M30" s="20"/>
      <c r="N30" s="20"/>
      <c r="O30" s="20"/>
      <c r="P30" s="20"/>
      <c r="Q30" s="20"/>
      <c r="R30" s="20"/>
    </row>
    <row r="31" spans="2:18" s="665" customFormat="1" ht="10.5" x14ac:dyDescent="0.15">
      <c r="B31" s="128" t="s">
        <v>436</v>
      </c>
      <c r="C31" s="667">
        <v>-330.42</v>
      </c>
      <c r="D31" s="667">
        <v>-470.59</v>
      </c>
      <c r="E31" s="667">
        <v>-588.49</v>
      </c>
      <c r="F31" s="667">
        <v>-544.15</v>
      </c>
      <c r="G31" s="666">
        <v>-497.46</v>
      </c>
      <c r="H31" s="666">
        <v>-630.79</v>
      </c>
      <c r="I31" s="666">
        <v>-718.69</v>
      </c>
      <c r="M31" s="20"/>
      <c r="N31" s="20"/>
      <c r="O31" s="20"/>
      <c r="P31" s="20"/>
      <c r="Q31" s="20"/>
      <c r="R31" s="20"/>
    </row>
  </sheetData>
  <mergeCells count="6">
    <mergeCell ref="B26:B27"/>
    <mergeCell ref="C26:F26"/>
    <mergeCell ref="B5:I5"/>
    <mergeCell ref="G26:I26"/>
    <mergeCell ref="B1:I1"/>
    <mergeCell ref="B3:I3"/>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17</vt:i4>
      </vt:variant>
    </vt:vector>
  </HeadingPairs>
  <TitlesOfParts>
    <vt:vector size="62"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2025-12-30T09:53:26Z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