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ianuarie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<sst xmlns="http://schemas.openxmlformats.org/spreadsheetml/2006/main" count="49" uniqueCount="47">
  <si>
    <t>Perioada</t>
  </si>
  <si>
    <t>lei</t>
  </si>
  <si>
    <t>%</t>
  </si>
  <si>
    <t>A</t>
  </si>
  <si>
    <t>Încasări</t>
  </si>
  <si>
    <t>Încasările de la întreprinderile care prestează servicii de transport</t>
  </si>
  <si>
    <t>Încasările plăţilor pentru chirie şi servicii comunale</t>
  </si>
  <si>
    <t>Încasările de la întreprinderile de divertisment</t>
  </si>
  <si>
    <t>Încasările de la întreprinderile care prestează alte servicii</t>
  </si>
  <si>
    <t>Încasările impozitelor şi taxelor</t>
  </si>
  <si>
    <t>Încasările de la vînzarea valutei străine persoanelor fizice</t>
  </si>
  <si>
    <t>Încasările de la vînzarea tuturor tipurilor de valori mobiliare</t>
  </si>
  <si>
    <t>Alte încasări</t>
  </si>
  <si>
    <t>TOTAL  ÎNCASĂRI</t>
  </si>
  <si>
    <t>Eliberări</t>
  </si>
  <si>
    <t>Eliberări pentru salarii</t>
  </si>
  <si>
    <t>Eliberări pentru burse</t>
  </si>
  <si>
    <t>Eliberări pentru alte cheltuieli neincluse în salarii şi pentru plăţi sociale</t>
  </si>
  <si>
    <t>Eliberări pentru achiziţionarea produselor agricole</t>
  </si>
  <si>
    <t>Eliberări pentru plata pensiilor, indemnizaţiilor şi despăgubirilor de asigurare</t>
  </si>
  <si>
    <t>Eliberări pentru cumpărarea valutei străine de la persoane fizice</t>
  </si>
  <si>
    <t>Eliberări pentru plata dividendelor, veniturilor, amortizarea şi cumpărarea tipurilor de valori mobiliare</t>
  </si>
  <si>
    <t>Eliberări în alte scopuri</t>
  </si>
  <si>
    <t>Eliberări pentru efectuarea operaţiunilor valutare în baza documentelor de decontare</t>
  </si>
  <si>
    <t>Eliberări sub forma de credite persoanelor fizice</t>
  </si>
  <si>
    <t>Eliberări pentru darea în locaţiune a încaperilor, precum şi pentru arenda terenurilor şi altor bunuri agricole</t>
  </si>
  <si>
    <t>Restituirea plăţilor în fondul statutar şi a ajutorului financiar temporar</t>
  </si>
  <si>
    <t>TOTAL ELIBERĂRI</t>
  </si>
  <si>
    <t>Încasările pe conturile curente şi conturile de depozit ale persoanelor fizice</t>
  </si>
  <si>
    <t>Eliberări din conturile curente şi din conturile de depozit ale persoanelor fizice</t>
  </si>
  <si>
    <t>Eliberări pentru remunerarea muncii și plăți sociale</t>
  </si>
  <si>
    <t>Eliberări din conturile persoanelor fizice</t>
  </si>
  <si>
    <t>Eliberări din conturile de card</t>
  </si>
  <si>
    <t>Încasările pentru achitarea creditelor</t>
  </si>
  <si>
    <t>Încasările sub forma de ajutor financiar temporar, precum şi plăţile în fondul statutar</t>
  </si>
  <si>
    <t>Încasările din efectuarea operaţiunilor valutare cu documentele de decontare</t>
  </si>
  <si>
    <t>Încasările de la vînzarea averii imobiliare</t>
  </si>
  <si>
    <t xml:space="preserve">Eliberări de  alimentări întreprinderilor Serviciului tehnologiei informaţiei şi comunicaţiilor </t>
  </si>
  <si>
    <t xml:space="preserve">Încasările de la întreprinderile Serviciului tehnologiei informaţiei şi comunicaţiilor </t>
  </si>
  <si>
    <t>Încasările din comercializarea mărfurilor de consum, indiferent de canalul de desfacere</t>
  </si>
  <si>
    <t>Modificarea</t>
  </si>
  <si>
    <t>i - nu sunt incluse datele regiunii transnistrene a Republicii Moldova</t>
  </si>
  <si>
    <t>Eliberări de mijloace băneşti din bancomate</t>
  </si>
  <si>
    <r>
      <t>Volumul operațiunilor de casă pe sistemul bancar  din Republica Moldova,
ianuarie 2023</t>
    </r>
    <r>
      <rPr>
        <b/>
        <vertAlign val="superscript"/>
        <sz val="16"/>
        <color indexed="57"/>
        <rFont val="Times New Roman"/>
        <family val="1"/>
      </rPr>
      <t>i</t>
    </r>
  </si>
  <si>
    <t xml:space="preserve">       mil. lei</t>
  </si>
  <si>
    <t>de 3,3 ori</t>
  </si>
  <si>
    <t>de 10,0 ori</t>
  </si>
</sst>
</file>

<file path=xl/styles.xml><?xml version="1.0" encoding="utf-8"?>
<styleSheet xmlns="http://schemas.openxmlformats.org/spreadsheetml/2006/main">
  <numFmts count="17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_-;\-* #,##0_-;_-* &quot;-&quot;_-;_-@_-"/>
    <numFmt numFmtId="44" formatCode="_-* #,##0.00\ &quot;L&quot;_-;\-* #,##0.00\ &quot;L&quot;_-;_-* &quot;-&quot;??\ &quot;L&quot;_-;_-@_-"/>
    <numFmt numFmtId="43" formatCode="_-* #,##0.00_-;\-* #,##0.00_-;_-* &quot;-&quot;??_-;_-@_-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  <numFmt numFmtId="169" formatCode="#,##0.000000000000"/>
    <numFmt numFmtId="170" formatCode="#,##0.00000000"/>
    <numFmt numFmtId="171" formatCode="#,##0.000000000"/>
    <numFmt numFmtId="172" formatCode="_-* #,##0.000000\ &quot;lei&quot;_-;\-* #,##0.000000\ &quot;lei&quot;_-;_-* &quot;-&quot;??\ &quot;lei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4"/>
      <name val="Times New Roman"/>
      <family val="1"/>
    </font>
    <font>
      <b/>
      <sz val="12"/>
      <color indexed="42"/>
      <name val="Times New Roman"/>
      <family val="1"/>
    </font>
    <font>
      <sz val="14"/>
      <color indexed="9"/>
      <name val="Times New Roman"/>
      <family val="1"/>
    </font>
    <font>
      <b/>
      <sz val="16"/>
      <color indexed="57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8" fillId="0" borderId="1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168" fontId="7" fillId="0" borderId="14" xfId="57" applyNumberFormat="1" applyFont="1" applyFill="1" applyBorder="1" applyAlignment="1">
      <alignment horizontal="right" vertical="center"/>
      <protection/>
    </xf>
    <xf numFmtId="0" fontId="48" fillId="33" borderId="15" xfId="47" applyNumberFormat="1" applyFont="1" applyFill="1" applyBorder="1" applyAlignment="1">
      <alignment horizontal="left" vertical="center" wrapText="1"/>
    </xf>
    <xf numFmtId="168" fontId="48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8" fillId="33" borderId="17" xfId="47" applyNumberFormat="1" applyFont="1" applyFill="1" applyBorder="1" applyAlignment="1">
      <alignment horizontal="left" vertical="center" wrapText="1"/>
    </xf>
    <xf numFmtId="168" fontId="48" fillId="33" borderId="18" xfId="57" applyNumberFormat="1" applyFont="1" applyFill="1" applyBorder="1" applyAlignment="1">
      <alignment horizontal="right" vertical="center"/>
      <protection/>
    </xf>
    <xf numFmtId="0" fontId="10" fillId="0" borderId="13" xfId="47" applyNumberFormat="1" applyFont="1" applyBorder="1" applyAlignment="1">
      <alignment horizontal="left" vertical="center" wrapText="1" indent="3"/>
    </xf>
    <xf numFmtId="165" fontId="49" fillId="0" borderId="0" xfId="47" applyFont="1" applyBorder="1" applyAlignment="1">
      <alignment wrapText="1"/>
    </xf>
    <xf numFmtId="0" fontId="49" fillId="0" borderId="0" xfId="47" applyNumberFormat="1" applyFont="1" applyBorder="1" applyAlignment="1">
      <alignment horizontal="center"/>
    </xf>
    <xf numFmtId="167" fontId="49" fillId="0" borderId="0" xfId="47" applyNumberFormat="1" applyFont="1" applyBorder="1" applyAlignment="1">
      <alignment wrapText="1"/>
    </xf>
    <xf numFmtId="164" fontId="7" fillId="0" borderId="19" xfId="57" applyNumberFormat="1" applyFont="1" applyFill="1" applyBorder="1" applyAlignment="1">
      <alignment horizontal="right" vertical="center"/>
      <protection/>
    </xf>
    <xf numFmtId="164" fontId="7" fillId="34" borderId="20" xfId="57" applyNumberFormat="1" applyFont="1" applyFill="1" applyBorder="1" applyAlignment="1">
      <alignment horizontal="right" vertical="center"/>
      <protection/>
    </xf>
    <xf numFmtId="164" fontId="7" fillId="0" borderId="20" xfId="57" applyNumberFormat="1" applyFont="1" applyBorder="1" applyAlignment="1">
      <alignment horizontal="right" vertical="center"/>
      <protection/>
    </xf>
    <xf numFmtId="164" fontId="7" fillId="0" borderId="20" xfId="47" applyNumberFormat="1" applyFont="1" applyBorder="1" applyAlignment="1">
      <alignment horizontal="right" vertical="center"/>
    </xf>
    <xf numFmtId="164" fontId="48" fillId="33" borderId="21" xfId="57" applyNumberFormat="1" applyFont="1" applyFill="1" applyBorder="1" applyAlignment="1">
      <alignment horizontal="right" vertical="center"/>
      <protection/>
    </xf>
    <xf numFmtId="164" fontId="48" fillId="33" borderId="22" xfId="57" applyNumberFormat="1" applyFont="1" applyFill="1" applyBorder="1" applyAlignment="1">
      <alignment horizontal="right" vertical="center"/>
      <protection/>
    </xf>
    <xf numFmtId="0" fontId="8" fillId="0" borderId="10" xfId="57" applyFont="1" applyBorder="1" applyAlignment="1">
      <alignment horizontal="center"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12" fillId="0" borderId="0" xfId="47" applyNumberFormat="1" applyFont="1" applyBorder="1" applyAlignment="1">
      <alignment horizontal="center" vertical="center"/>
    </xf>
    <xf numFmtId="165" fontId="49" fillId="0" borderId="0" xfId="47" applyNumberFormat="1" applyFont="1" applyBorder="1" applyAlignment="1">
      <alignment wrapText="1"/>
    </xf>
    <xf numFmtId="0" fontId="4" fillId="0" borderId="0" xfId="57" applyFont="1">
      <alignment/>
      <protection/>
    </xf>
    <xf numFmtId="0" fontId="4" fillId="0" borderId="0" xfId="57" applyFont="1" applyAlignment="1">
      <alignment horizontal="center" vertical="center"/>
      <protection/>
    </xf>
    <xf numFmtId="4" fontId="4" fillId="0" borderId="0" xfId="57" applyNumberFormat="1" applyFont="1" applyAlignment="1">
      <alignment horizontal="center" vertical="center"/>
      <protection/>
    </xf>
    <xf numFmtId="168" fontId="4" fillId="0" borderId="0" xfId="57" applyNumberFormat="1" applyFont="1" applyAlignment="1">
      <alignment horizontal="center" vertical="center"/>
      <protection/>
    </xf>
    <xf numFmtId="169" fontId="4" fillId="0" borderId="0" xfId="57" applyNumberFormat="1" applyFont="1" applyAlignment="1">
      <alignment horizontal="center" vertical="center"/>
      <protection/>
    </xf>
    <xf numFmtId="170" fontId="4" fillId="0" borderId="0" xfId="57" applyNumberFormat="1" applyFont="1" applyAlignment="1">
      <alignment horizontal="center" vertical="center"/>
      <protection/>
    </xf>
    <xf numFmtId="171" fontId="4" fillId="0" borderId="0" xfId="57" applyNumberFormat="1" applyFont="1" applyAlignment="1">
      <alignment horizontal="center" vertical="center"/>
      <protection/>
    </xf>
    <xf numFmtId="172" fontId="49" fillId="0" borderId="0" xfId="47" applyNumberFormat="1" applyFont="1" applyBorder="1" applyAlignment="1">
      <alignment wrapText="1"/>
    </xf>
    <xf numFmtId="2" fontId="7" fillId="0" borderId="20" xfId="57" applyNumberFormat="1" applyFont="1" applyFill="1" applyBorder="1" applyAlignment="1">
      <alignment horizontal="right" vertical="center"/>
      <protection/>
    </xf>
    <xf numFmtId="0" fontId="9" fillId="7" borderId="23" xfId="57" applyFont="1" applyFill="1" applyBorder="1" applyAlignment="1">
      <alignment horizontal="center" vertical="center"/>
      <protection/>
    </xf>
    <xf numFmtId="0" fontId="9" fillId="7" borderId="24" xfId="57" applyFont="1" applyFill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49" fontId="50" fillId="0" borderId="0" xfId="57" applyNumberFormat="1" applyFont="1" applyBorder="1" applyAlignment="1">
      <alignment horizontal="center" wrapText="1"/>
      <protection/>
    </xf>
    <xf numFmtId="49" fontId="50" fillId="0" borderId="0" xfId="57" applyNumberFormat="1" applyFont="1" applyBorder="1" applyAlignment="1">
      <alignment horizontal="center"/>
      <protection/>
    </xf>
    <xf numFmtId="0" fontId="8" fillId="0" borderId="25" xfId="57" applyFont="1" applyBorder="1" applyAlignment="1">
      <alignment horizontal="right"/>
      <protection/>
    </xf>
    <xf numFmtId="0" fontId="9" fillId="0" borderId="1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wrapText="1"/>
      <protection/>
    </xf>
    <xf numFmtId="0" fontId="8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S\SM\Analiza%20Monetara\Vol.operat.de%20casa\2022\svodnia%20tablita-2005-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PS\SM\Analiza%20Monetara\Vol.operat.de%20casa\2023\svodnia%20tablita-2005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2006"/>
      <sheetName val="2007"/>
      <sheetName val="2008"/>
      <sheetName val="2009"/>
      <sheetName val="2010"/>
      <sheetName val="2011"/>
      <sheetName val="2012-nov."/>
      <sheetName val="2012"/>
      <sheetName val="2013-nov."/>
      <sheetName val="2013"/>
      <sheetName val="2014-nov."/>
      <sheetName val="2014"/>
      <sheetName val="2015-nov."/>
      <sheetName val="2015"/>
      <sheetName val="2016-nov."/>
      <sheetName val="2016"/>
      <sheetName val="2017-nov."/>
      <sheetName val="2017"/>
      <sheetName val="2018-nov."/>
      <sheetName val="2018"/>
      <sheetName val="2019-nov."/>
      <sheetName val="2019"/>
      <sheetName val="2020-nov."/>
      <sheetName val="2020"/>
      <sheetName val="2021-nov."/>
      <sheetName val="2021"/>
      <sheetName val="2022-nov."/>
      <sheetName val="2022"/>
      <sheetName val="ian"/>
      <sheetName val="ian-febr"/>
      <sheetName val="ian-mart"/>
      <sheetName val="ian (n)"/>
      <sheetName val="mart (n)"/>
      <sheetName val="ian-febr (n)"/>
      <sheetName val="ian-mart (n)"/>
      <sheetName val="ian-apr (n)"/>
      <sheetName val="ian-apr"/>
      <sheetName val="ian-mai"/>
      <sheetName val="ian-iun"/>
      <sheetName val="ian-iul"/>
      <sheetName val="ian-aug"/>
      <sheetName val="ian-sept"/>
      <sheetName val="ian-oct"/>
      <sheetName val="ian-nov"/>
      <sheetName val="ian-dec"/>
      <sheetName val="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2006"/>
      <sheetName val="2007"/>
      <sheetName val="2008"/>
      <sheetName val="2009"/>
      <sheetName val="2010"/>
      <sheetName val="2011"/>
      <sheetName val="2012-nov."/>
      <sheetName val="2012"/>
      <sheetName val="2013-nov."/>
      <sheetName val="2013"/>
      <sheetName val="2014-nov."/>
      <sheetName val="2014"/>
      <sheetName val="2015-nov."/>
      <sheetName val="2015"/>
      <sheetName val="2016-nov."/>
      <sheetName val="2016"/>
      <sheetName val="2017-nov."/>
      <sheetName val="2017"/>
      <sheetName val="2018-nov."/>
      <sheetName val="2018"/>
      <sheetName val="2019-nov."/>
      <sheetName val="2019"/>
      <sheetName val="2020-nov."/>
      <sheetName val="2020"/>
      <sheetName val="2021-nov."/>
      <sheetName val="2021"/>
      <sheetName val="2022-nov."/>
      <sheetName val="2022"/>
      <sheetName val="2023-nov."/>
      <sheetName val="2023"/>
      <sheetName val="ian"/>
      <sheetName val="ian-febr"/>
      <sheetName val="ian-mart"/>
      <sheetName val="ian (n)"/>
      <sheetName val="mart (n)"/>
      <sheetName val="ian-febr (n)"/>
      <sheetName val="ian-mart (n)"/>
      <sheetName val="ian-apr (n)"/>
      <sheetName val="ian-apr"/>
      <sheetName val="ian-mai"/>
      <sheetName val="ian-iun"/>
      <sheetName val="ian-iul"/>
      <sheetName val="ian-aug"/>
      <sheetName val="ian-sept"/>
      <sheetName val="ian-oct"/>
      <sheetName val="ian-nov"/>
      <sheetName val="ian-dec"/>
      <sheetName val="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161"/>
  <sheetViews>
    <sheetView showGridLines="0" tabSelected="1" zoomScalePageLayoutView="0" workbookViewId="0" topLeftCell="A1">
      <selection activeCell="H19" sqref="H19"/>
    </sheetView>
  </sheetViews>
  <sheetFormatPr defaultColWidth="15.421875" defaultRowHeight="15"/>
  <cols>
    <col min="1" max="1" width="9.140625" style="1" customWidth="1"/>
    <col min="2" max="2" width="72.28125" style="11" customWidth="1"/>
    <col min="3" max="3" width="33.421875" style="12" customWidth="1"/>
    <col min="4" max="4" width="34.7109375" style="1" customWidth="1"/>
    <col min="5" max="5" width="14.00390625" style="1" customWidth="1"/>
    <col min="6" max="6" width="15.00390625" style="1" customWidth="1"/>
    <col min="7" max="8" width="26.8515625" style="43" customWidth="1"/>
    <col min="9" max="9" width="12.140625" style="43" customWidth="1"/>
    <col min="10" max="10" width="13.7109375" style="43" customWidth="1"/>
    <col min="11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54"/>
      <c r="C1" s="54"/>
      <c r="D1" s="54"/>
      <c r="E1" s="54"/>
    </row>
    <row r="2" spans="2:6" ht="39" customHeight="1">
      <c r="B2" s="55" t="s">
        <v>43</v>
      </c>
      <c r="C2" s="56"/>
      <c r="D2" s="56"/>
      <c r="E2" s="56"/>
      <c r="F2" s="56"/>
    </row>
    <row r="3" spans="2:6" ht="21" customHeight="1">
      <c r="B3" s="57" t="s">
        <v>44</v>
      </c>
      <c r="C3" s="57"/>
      <c r="D3" s="57"/>
      <c r="E3" s="57"/>
      <c r="F3" s="57"/>
    </row>
    <row r="4" spans="2:6" ht="23.25" customHeight="1">
      <c r="B4" s="58"/>
      <c r="C4" s="59" t="s">
        <v>0</v>
      </c>
      <c r="D4" s="59"/>
      <c r="E4" s="60" t="s">
        <v>40</v>
      </c>
      <c r="F4" s="60"/>
    </row>
    <row r="5" spans="2:6" ht="38.25" customHeight="1">
      <c r="B5" s="58"/>
      <c r="C5" s="16">
        <v>2022</v>
      </c>
      <c r="D5" s="16">
        <v>2023</v>
      </c>
      <c r="E5" s="40" t="s">
        <v>1</v>
      </c>
      <c r="F5" s="40" t="s">
        <v>2</v>
      </c>
    </row>
    <row r="6" spans="2:6" ht="16.5" customHeight="1">
      <c r="B6" s="16" t="s">
        <v>3</v>
      </c>
      <c r="C6" s="39">
        <v>1</v>
      </c>
      <c r="D6" s="17">
        <v>2</v>
      </c>
      <c r="E6" s="17">
        <v>3</v>
      </c>
      <c r="F6" s="17">
        <v>4</v>
      </c>
    </row>
    <row r="7" spans="2:10" s="3" customFormat="1" ht="23.25" customHeight="1">
      <c r="B7" s="52" t="s">
        <v>4</v>
      </c>
      <c r="C7" s="52"/>
      <c r="D7" s="52"/>
      <c r="E7" s="52"/>
      <c r="F7" s="52"/>
      <c r="G7" s="44"/>
      <c r="H7" s="44"/>
      <c r="I7" s="44"/>
      <c r="J7" s="44"/>
    </row>
    <row r="8" spans="2:10" s="3" customFormat="1" ht="36" customHeight="1">
      <c r="B8" s="18" t="s">
        <v>39</v>
      </c>
      <c r="C8" s="19">
        <v>6334048.265</v>
      </c>
      <c r="D8" s="19">
        <v>7203337.798</v>
      </c>
      <c r="E8" s="19">
        <f aca="true" t="shared" si="0" ref="E8:E24">+D8-C8</f>
        <v>869289.5330000008</v>
      </c>
      <c r="F8" s="33">
        <f aca="true" t="shared" si="1" ref="F8:F24">(D8/C8)*100-100</f>
        <v>13.724074977505737</v>
      </c>
      <c r="G8" s="45"/>
      <c r="H8" s="45"/>
      <c r="I8" s="46"/>
      <c r="J8" s="46"/>
    </row>
    <row r="9" spans="2:10" s="3" customFormat="1" ht="24" customHeight="1">
      <c r="B9" s="20" t="s">
        <v>5</v>
      </c>
      <c r="C9" s="21">
        <v>62358.048</v>
      </c>
      <c r="D9" s="21">
        <v>92611.662</v>
      </c>
      <c r="E9" s="21">
        <f t="shared" si="0"/>
        <v>30253.613999999994</v>
      </c>
      <c r="F9" s="34">
        <f t="shared" si="1"/>
        <v>48.51597343136845</v>
      </c>
      <c r="G9" s="45"/>
      <c r="H9" s="45"/>
      <c r="I9" s="46"/>
      <c r="J9" s="46"/>
    </row>
    <row r="10" spans="2:10" s="3" customFormat="1" ht="18.75" customHeight="1">
      <c r="B10" s="20" t="s">
        <v>6</v>
      </c>
      <c r="C10" s="21">
        <v>276829.605</v>
      </c>
      <c r="D10" s="21">
        <v>366723.546</v>
      </c>
      <c r="E10" s="21">
        <f t="shared" si="0"/>
        <v>89893.94099999999</v>
      </c>
      <c r="F10" s="34">
        <f t="shared" si="1"/>
        <v>32.47266165770094</v>
      </c>
      <c r="G10" s="45"/>
      <c r="H10" s="45"/>
      <c r="I10" s="46"/>
      <c r="J10" s="46"/>
    </row>
    <row r="11" spans="2:10" s="3" customFormat="1" ht="20.25" customHeight="1">
      <c r="B11" s="20" t="s">
        <v>8</v>
      </c>
      <c r="C11" s="21">
        <v>973194.357</v>
      </c>
      <c r="D11" s="21">
        <v>891593.304</v>
      </c>
      <c r="E11" s="21">
        <f t="shared" si="0"/>
        <v>-81601.05299999996</v>
      </c>
      <c r="F11" s="34">
        <f t="shared" si="1"/>
        <v>-8.384867052820368</v>
      </c>
      <c r="G11" s="45"/>
      <c r="H11" s="45"/>
      <c r="I11" s="46"/>
      <c r="J11" s="46"/>
    </row>
    <row r="12" spans="2:10" s="3" customFormat="1" ht="21.75" customHeight="1">
      <c r="B12" s="20" t="s">
        <v>9</v>
      </c>
      <c r="C12" s="21">
        <v>153535.156</v>
      </c>
      <c r="D12" s="21">
        <v>172209.508</v>
      </c>
      <c r="E12" s="21">
        <f t="shared" si="0"/>
        <v>18674.352000000014</v>
      </c>
      <c r="F12" s="34">
        <f t="shared" si="1"/>
        <v>12.162915964341096</v>
      </c>
      <c r="G12" s="45"/>
      <c r="H12" s="45"/>
      <c r="I12" s="46"/>
      <c r="J12" s="46"/>
    </row>
    <row r="13" spans="2:10" s="3" customFormat="1" ht="25.5" customHeight="1">
      <c r="B13" s="20" t="s">
        <v>28</v>
      </c>
      <c r="C13" s="21">
        <v>1306279.718</v>
      </c>
      <c r="D13" s="21">
        <v>1863045.753</v>
      </c>
      <c r="E13" s="21">
        <f t="shared" si="0"/>
        <v>556766.0349999999</v>
      </c>
      <c r="F13" s="34">
        <f t="shared" si="1"/>
        <v>42.622267446090746</v>
      </c>
      <c r="G13" s="45"/>
      <c r="H13" s="45"/>
      <c r="I13" s="46"/>
      <c r="J13" s="46"/>
    </row>
    <row r="14" spans="2:10" s="3" customFormat="1" ht="20.25" customHeight="1">
      <c r="B14" s="20" t="s">
        <v>10</v>
      </c>
      <c r="C14" s="21">
        <v>635326.285</v>
      </c>
      <c r="D14" s="22">
        <v>530318.527</v>
      </c>
      <c r="E14" s="21">
        <f t="shared" si="0"/>
        <v>-105007.75800000003</v>
      </c>
      <c r="F14" s="34">
        <f t="shared" si="1"/>
        <v>-16.528162060853504</v>
      </c>
      <c r="G14" s="45"/>
      <c r="H14" s="45"/>
      <c r="I14" s="46"/>
      <c r="J14" s="46"/>
    </row>
    <row r="15" spans="2:10" s="3" customFormat="1" ht="19.5" customHeight="1">
      <c r="B15" s="20" t="s">
        <v>33</v>
      </c>
      <c r="C15" s="21">
        <v>495526.763</v>
      </c>
      <c r="D15" s="21">
        <v>457460.237</v>
      </c>
      <c r="E15" s="21">
        <f t="shared" si="0"/>
        <v>-38066.525999999954</v>
      </c>
      <c r="F15" s="34">
        <f t="shared" si="1"/>
        <v>-7.682032302259316</v>
      </c>
      <c r="G15" s="45"/>
      <c r="H15" s="45"/>
      <c r="I15" s="46"/>
      <c r="J15" s="46"/>
    </row>
    <row r="16" spans="2:10" s="3" customFormat="1" ht="30.75" customHeight="1">
      <c r="B16" s="20" t="s">
        <v>34</v>
      </c>
      <c r="C16" s="21">
        <v>189273.549</v>
      </c>
      <c r="D16" s="21">
        <v>217698.704</v>
      </c>
      <c r="E16" s="21">
        <f t="shared" si="0"/>
        <v>28425.155</v>
      </c>
      <c r="F16" s="34">
        <f t="shared" si="1"/>
        <v>15.018028219040787</v>
      </c>
      <c r="G16" s="45"/>
      <c r="H16" s="45"/>
      <c r="I16" s="46"/>
      <c r="J16" s="46"/>
    </row>
    <row r="17" spans="2:10" s="3" customFormat="1" ht="24" customHeight="1">
      <c r="B17" s="20" t="s">
        <v>12</v>
      </c>
      <c r="C17" s="21">
        <f>SUM(C18:C23)</f>
        <v>1686046.749</v>
      </c>
      <c r="D17" s="21">
        <f>SUM(D18:D23)</f>
        <v>1961056.196</v>
      </c>
      <c r="E17" s="21">
        <f t="shared" si="0"/>
        <v>275009.4469999999</v>
      </c>
      <c r="F17" s="34">
        <f t="shared" si="1"/>
        <v>16.310902836063647</v>
      </c>
      <c r="G17" s="45"/>
      <c r="H17" s="45"/>
      <c r="I17" s="46"/>
      <c r="J17" s="46"/>
    </row>
    <row r="18" spans="2:10" s="3" customFormat="1" ht="16.5" customHeight="1">
      <c r="B18" s="29" t="s">
        <v>7</v>
      </c>
      <c r="C18" s="21">
        <v>27337.516</v>
      </c>
      <c r="D18" s="21">
        <v>25149.215</v>
      </c>
      <c r="E18" s="21">
        <f t="shared" si="0"/>
        <v>-2188.3009999999995</v>
      </c>
      <c r="F18" s="34">
        <f t="shared" si="1"/>
        <v>-8.004754345639881</v>
      </c>
      <c r="G18" s="45"/>
      <c r="H18" s="45"/>
      <c r="I18" s="46"/>
      <c r="J18" s="46"/>
    </row>
    <row r="19" spans="2:10" s="3" customFormat="1" ht="16.5" customHeight="1">
      <c r="B19" s="29" t="s">
        <v>38</v>
      </c>
      <c r="C19" s="21">
        <v>61519.773</v>
      </c>
      <c r="D19" s="21">
        <v>27022.03</v>
      </c>
      <c r="E19" s="21">
        <f t="shared" si="0"/>
        <v>-34497.743</v>
      </c>
      <c r="F19" s="34">
        <f t="shared" si="1"/>
        <v>-56.075861983430926</v>
      </c>
      <c r="G19" s="45"/>
      <c r="H19" s="45"/>
      <c r="I19" s="46"/>
      <c r="J19" s="46"/>
    </row>
    <row r="20" spans="2:10" s="3" customFormat="1" ht="16.5" customHeight="1">
      <c r="B20" s="29" t="s">
        <v>35</v>
      </c>
      <c r="C20" s="21">
        <v>29199.327</v>
      </c>
      <c r="D20" s="21">
        <v>22196.393</v>
      </c>
      <c r="E20" s="21">
        <f t="shared" si="0"/>
        <v>-7002.934000000001</v>
      </c>
      <c r="F20" s="34">
        <f t="shared" si="1"/>
        <v>-23.983203448490443</v>
      </c>
      <c r="G20" s="45"/>
      <c r="H20" s="45"/>
      <c r="I20" s="46"/>
      <c r="J20" s="46"/>
    </row>
    <row r="21" spans="2:10" s="3" customFormat="1" ht="16.5" customHeight="1">
      <c r="B21" s="29" t="s">
        <v>36</v>
      </c>
      <c r="C21" s="21">
        <v>42190.052</v>
      </c>
      <c r="D21" s="21">
        <v>32165.303</v>
      </c>
      <c r="E21" s="21">
        <f t="shared" si="0"/>
        <v>-10024.749000000003</v>
      </c>
      <c r="F21" s="34">
        <f t="shared" si="1"/>
        <v>-23.760930657302822</v>
      </c>
      <c r="G21" s="45"/>
      <c r="H21" s="45"/>
      <c r="I21" s="46"/>
      <c r="J21" s="46"/>
    </row>
    <row r="22" spans="2:10" s="3" customFormat="1" ht="16.5" customHeight="1">
      <c r="B22" s="29" t="s">
        <v>11</v>
      </c>
      <c r="C22" s="21">
        <v>12.602</v>
      </c>
      <c r="D22" s="21">
        <v>126.637</v>
      </c>
      <c r="E22" s="21">
        <f>+D22-C22</f>
        <v>114.035</v>
      </c>
      <c r="F22" s="34" t="s">
        <v>46</v>
      </c>
      <c r="G22" s="45"/>
      <c r="H22" s="45"/>
      <c r="I22" s="46"/>
      <c r="J22" s="46"/>
    </row>
    <row r="23" spans="2:10" s="3" customFormat="1" ht="16.5" customHeight="1">
      <c r="B23" s="29" t="s">
        <v>12</v>
      </c>
      <c r="C23" s="21">
        <v>1525787.479</v>
      </c>
      <c r="D23" s="21">
        <v>1854396.618</v>
      </c>
      <c r="E23" s="21">
        <f t="shared" si="0"/>
        <v>328609.13899999997</v>
      </c>
      <c r="F23" s="34">
        <f t="shared" si="1"/>
        <v>21.537018983493695</v>
      </c>
      <c r="G23" s="45"/>
      <c r="H23" s="45"/>
      <c r="I23" s="46"/>
      <c r="J23" s="46"/>
    </row>
    <row r="24" spans="2:10" s="3" customFormat="1" ht="29.25" customHeight="1">
      <c r="B24" s="23" t="s">
        <v>13</v>
      </c>
      <c r="C24" s="24">
        <f>+SUM(C8:C17)</f>
        <v>12112418.495000001</v>
      </c>
      <c r="D24" s="24">
        <f>+SUM(D8:D17)</f>
        <v>13756055.235000001</v>
      </c>
      <c r="E24" s="24">
        <f t="shared" si="0"/>
        <v>1643636.7400000002</v>
      </c>
      <c r="F24" s="38">
        <f t="shared" si="1"/>
        <v>13.569847678880095</v>
      </c>
      <c r="G24" s="47"/>
      <c r="H24" s="47"/>
      <c r="I24" s="46"/>
      <c r="J24" s="46"/>
    </row>
    <row r="25" spans="2:10" s="3" customFormat="1" ht="22.5" customHeight="1">
      <c r="B25" s="53" t="s">
        <v>14</v>
      </c>
      <c r="C25" s="53"/>
      <c r="D25" s="53"/>
      <c r="E25" s="53"/>
      <c r="F25" s="53"/>
      <c r="G25" s="44"/>
      <c r="H25" s="44"/>
      <c r="I25" s="46"/>
      <c r="J25" s="46"/>
    </row>
    <row r="26" spans="2:10" s="3" customFormat="1" ht="22.5" customHeight="1">
      <c r="B26" s="25" t="s">
        <v>30</v>
      </c>
      <c r="C26" s="26">
        <f>SUM(C27:C30)</f>
        <v>1069680.245</v>
      </c>
      <c r="D26" s="26">
        <f>SUM(D27:D30)</f>
        <v>951034.2220000001</v>
      </c>
      <c r="E26" s="21">
        <f>+D26-C26</f>
        <v>-118646.02300000004</v>
      </c>
      <c r="F26" s="35">
        <f>(D26/C26)*100-100</f>
        <v>-11.09172797708348</v>
      </c>
      <c r="G26" s="44"/>
      <c r="H26" s="44"/>
      <c r="I26" s="46"/>
      <c r="J26" s="46"/>
    </row>
    <row r="27" spans="2:10" s="3" customFormat="1" ht="16.5" customHeight="1">
      <c r="B27" s="29" t="s">
        <v>15</v>
      </c>
      <c r="C27" s="21">
        <v>161436.185</v>
      </c>
      <c r="D27" s="21">
        <v>159517.628</v>
      </c>
      <c r="E27" s="21">
        <f>+D27-C27</f>
        <v>-1918.5570000000007</v>
      </c>
      <c r="F27" s="34">
        <f>(D27/C27)*100-100</f>
        <v>-1.188430586364504</v>
      </c>
      <c r="G27" s="45"/>
      <c r="H27" s="45"/>
      <c r="I27" s="46"/>
      <c r="J27" s="46"/>
    </row>
    <row r="28" spans="2:10" s="3" customFormat="1" ht="16.5" customHeight="1">
      <c r="B28" s="29" t="s">
        <v>16</v>
      </c>
      <c r="C28" s="21">
        <v>327.568</v>
      </c>
      <c r="D28" s="21">
        <v>109.798</v>
      </c>
      <c r="E28" s="21">
        <f aca="true" t="shared" si="2" ref="E28:E34">+D28-C28</f>
        <v>-217.76999999999998</v>
      </c>
      <c r="F28" s="34">
        <f>(D28/C28)*100-100</f>
        <v>-66.48085283055732</v>
      </c>
      <c r="G28" s="45"/>
      <c r="H28" s="45"/>
      <c r="I28" s="46"/>
      <c r="J28" s="46"/>
    </row>
    <row r="29" spans="2:10" s="3" customFormat="1" ht="16.5" customHeight="1">
      <c r="B29" s="29" t="s">
        <v>17</v>
      </c>
      <c r="C29" s="21">
        <v>137109.965</v>
      </c>
      <c r="D29" s="21">
        <v>125431.519</v>
      </c>
      <c r="E29" s="21">
        <f t="shared" si="2"/>
        <v>-11678.445999999996</v>
      </c>
      <c r="F29" s="34">
        <f>(D29/C29)*100-100</f>
        <v>-8.51757638476532</v>
      </c>
      <c r="G29" s="45"/>
      <c r="H29" s="45"/>
      <c r="I29" s="46"/>
      <c r="J29" s="46"/>
    </row>
    <row r="30" spans="2:10" s="3" customFormat="1" ht="16.5" customHeight="1">
      <c r="B30" s="29" t="s">
        <v>19</v>
      </c>
      <c r="C30" s="21">
        <v>770806.527</v>
      </c>
      <c r="D30" s="21">
        <v>665975.277</v>
      </c>
      <c r="E30" s="21">
        <f>+D30-C30</f>
        <v>-104831.25</v>
      </c>
      <c r="F30" s="34">
        <f>+(D30/C30)*100-100</f>
        <v>-13.6002026874378</v>
      </c>
      <c r="G30" s="45"/>
      <c r="H30" s="45"/>
      <c r="I30" s="46"/>
      <c r="J30" s="46"/>
    </row>
    <row r="31" spans="2:10" s="3" customFormat="1" ht="21.75" customHeight="1">
      <c r="B31" s="25" t="s">
        <v>31</v>
      </c>
      <c r="C31" s="21">
        <f>SUM(C32:C33)</f>
        <v>2744605.95</v>
      </c>
      <c r="D31" s="21">
        <f>SUM(D32:D33)</f>
        <v>3052515.738</v>
      </c>
      <c r="E31" s="21">
        <f>+D31-C31</f>
        <v>307909.7879999997</v>
      </c>
      <c r="F31" s="36">
        <f>+(D31/C31)*100-100</f>
        <v>11.218724786339536</v>
      </c>
      <c r="G31" s="44"/>
      <c r="H31" s="44"/>
      <c r="I31" s="46"/>
      <c r="J31" s="46"/>
    </row>
    <row r="32" spans="2:10" s="3" customFormat="1" ht="16.5" customHeight="1">
      <c r="B32" s="29" t="s">
        <v>29</v>
      </c>
      <c r="C32" s="21">
        <v>2217646.474</v>
      </c>
      <c r="D32" s="21">
        <v>2370780.404</v>
      </c>
      <c r="E32" s="21">
        <f t="shared" si="2"/>
        <v>153133.93000000017</v>
      </c>
      <c r="F32" s="34">
        <f>+(D32/C32)*100-100</f>
        <v>6.905245348858074</v>
      </c>
      <c r="G32" s="45"/>
      <c r="H32" s="45"/>
      <c r="I32" s="46"/>
      <c r="J32" s="46"/>
    </row>
    <row r="33" spans="2:10" s="3" customFormat="1" ht="16.5" customHeight="1">
      <c r="B33" s="29" t="s">
        <v>32</v>
      </c>
      <c r="C33" s="21">
        <v>526959.476</v>
      </c>
      <c r="D33" s="21">
        <v>681735.334</v>
      </c>
      <c r="E33" s="21">
        <f t="shared" si="2"/>
        <v>154775.858</v>
      </c>
      <c r="F33" s="34">
        <f>+(D33/C33)*100-100</f>
        <v>29.371491556591735</v>
      </c>
      <c r="G33" s="45"/>
      <c r="H33" s="45"/>
      <c r="I33" s="46"/>
      <c r="J33" s="46"/>
    </row>
    <row r="34" spans="2:10" s="3" customFormat="1" ht="23.25" customHeight="1">
      <c r="B34" s="25" t="s">
        <v>20</v>
      </c>
      <c r="C34" s="21">
        <v>2920509.043</v>
      </c>
      <c r="D34" s="21">
        <v>3570101.043</v>
      </c>
      <c r="E34" s="26">
        <f t="shared" si="2"/>
        <v>649592</v>
      </c>
      <c r="F34" s="36">
        <f aca="true" t="shared" si="3" ref="F34:F45">(D34/C34)*100-100</f>
        <v>22.24242385268313</v>
      </c>
      <c r="G34" s="45"/>
      <c r="H34" s="45"/>
      <c r="I34" s="46"/>
      <c r="J34" s="46"/>
    </row>
    <row r="35" spans="2:10" s="3" customFormat="1" ht="18.75" customHeight="1">
      <c r="B35" s="25" t="s">
        <v>24</v>
      </c>
      <c r="C35" s="21">
        <v>352968.964</v>
      </c>
      <c r="D35" s="21">
        <v>138294.315</v>
      </c>
      <c r="E35" s="21">
        <f aca="true" t="shared" si="4" ref="E35:E45">+D35-C35</f>
        <v>-214674.64899999998</v>
      </c>
      <c r="F35" s="34">
        <f t="shared" si="3"/>
        <v>-60.819695467616235</v>
      </c>
      <c r="G35" s="45"/>
      <c r="H35" s="45"/>
      <c r="I35" s="46"/>
      <c r="J35" s="46"/>
    </row>
    <row r="36" spans="2:10" s="3" customFormat="1" ht="15" customHeight="1">
      <c r="B36" s="25" t="s">
        <v>42</v>
      </c>
      <c r="C36" s="21">
        <v>2246991.655</v>
      </c>
      <c r="D36" s="21">
        <v>3245581.343</v>
      </c>
      <c r="E36" s="21">
        <f t="shared" si="4"/>
        <v>998589.6880000001</v>
      </c>
      <c r="F36" s="34">
        <f t="shared" si="3"/>
        <v>44.441183650056786</v>
      </c>
      <c r="G36" s="48"/>
      <c r="H36" s="48"/>
      <c r="I36" s="46"/>
      <c r="J36" s="46"/>
    </row>
    <row r="37" spans="2:10" s="3" customFormat="1" ht="20.25" customHeight="1">
      <c r="B37" s="25" t="s">
        <v>22</v>
      </c>
      <c r="C37" s="21">
        <f>SUM(C38:C44)</f>
        <v>1801500.774</v>
      </c>
      <c r="D37" s="21">
        <f>SUM(D38:D44)</f>
        <v>1684107.8420000002</v>
      </c>
      <c r="E37" s="21">
        <f t="shared" si="4"/>
        <v>-117392.9319999998</v>
      </c>
      <c r="F37" s="34">
        <f t="shared" si="3"/>
        <v>-6.516396423152457</v>
      </c>
      <c r="G37" s="48"/>
      <c r="H37" s="48"/>
      <c r="I37" s="46"/>
      <c r="J37" s="46"/>
    </row>
    <row r="38" spans="2:10" s="3" customFormat="1" ht="16.5" customHeight="1">
      <c r="B38" s="29" t="s">
        <v>18</v>
      </c>
      <c r="C38" s="21">
        <v>122059.654</v>
      </c>
      <c r="D38" s="21">
        <v>83214.461</v>
      </c>
      <c r="E38" s="21">
        <f t="shared" si="4"/>
        <v>-38845.193</v>
      </c>
      <c r="F38" s="34">
        <f t="shared" si="3"/>
        <v>-31.824760866518602</v>
      </c>
      <c r="G38" s="48"/>
      <c r="H38" s="48"/>
      <c r="I38" s="46"/>
      <c r="J38" s="46"/>
    </row>
    <row r="39" spans="2:10" s="3" customFormat="1" ht="21.75" customHeight="1">
      <c r="B39" s="29" t="s">
        <v>37</v>
      </c>
      <c r="C39" s="21">
        <v>5000</v>
      </c>
      <c r="D39" s="21">
        <v>0</v>
      </c>
      <c r="E39" s="21">
        <f t="shared" si="4"/>
        <v>-5000</v>
      </c>
      <c r="F39" s="51">
        <f>(D39/C39)*100-100</f>
        <v>-100</v>
      </c>
      <c r="G39" s="48"/>
      <c r="H39" s="48"/>
      <c r="I39" s="46"/>
      <c r="J39" s="46"/>
    </row>
    <row r="40" spans="2:10" s="3" customFormat="1" ht="24.75" customHeight="1">
      <c r="B40" s="29" t="s">
        <v>21</v>
      </c>
      <c r="C40" s="21">
        <v>116391.831</v>
      </c>
      <c r="D40" s="21">
        <v>99348.471</v>
      </c>
      <c r="E40" s="21">
        <f t="shared" si="4"/>
        <v>-17043.36</v>
      </c>
      <c r="F40" s="34">
        <f t="shared" si="3"/>
        <v>-14.643089513730573</v>
      </c>
      <c r="G40" s="48"/>
      <c r="H40" s="48"/>
      <c r="I40" s="46"/>
      <c r="J40" s="46"/>
    </row>
    <row r="41" spans="2:10" s="3" customFormat="1" ht="16.5" customHeight="1">
      <c r="B41" s="29" t="s">
        <v>23</v>
      </c>
      <c r="C41" s="21">
        <v>200437.329</v>
      </c>
      <c r="D41" s="21">
        <v>657426.941</v>
      </c>
      <c r="E41" s="21">
        <f t="shared" si="4"/>
        <v>456989.61199999996</v>
      </c>
      <c r="F41" s="34" t="s">
        <v>45</v>
      </c>
      <c r="G41" s="48"/>
      <c r="H41" s="48"/>
      <c r="I41" s="46"/>
      <c r="J41" s="46"/>
    </row>
    <row r="42" spans="2:10" s="3" customFormat="1" ht="25.5" customHeight="1">
      <c r="B42" s="29" t="s">
        <v>25</v>
      </c>
      <c r="C42" s="21">
        <v>5363.711</v>
      </c>
      <c r="D42" s="21">
        <v>5208.4</v>
      </c>
      <c r="E42" s="21">
        <f t="shared" si="4"/>
        <v>-155.3110000000006</v>
      </c>
      <c r="F42" s="34">
        <f t="shared" si="3"/>
        <v>-2.8955885207088983</v>
      </c>
      <c r="G42" s="48"/>
      <c r="H42" s="48"/>
      <c r="I42" s="46"/>
      <c r="J42" s="46"/>
    </row>
    <row r="43" spans="2:10" s="3" customFormat="1" ht="16.5" customHeight="1">
      <c r="B43" s="29" t="s">
        <v>26</v>
      </c>
      <c r="C43" s="21">
        <v>43943.729</v>
      </c>
      <c r="D43" s="21">
        <v>26440.321</v>
      </c>
      <c r="E43" s="21">
        <f t="shared" si="4"/>
        <v>-17503.408</v>
      </c>
      <c r="F43" s="34">
        <f t="shared" si="3"/>
        <v>-39.831412577662675</v>
      </c>
      <c r="G43" s="48"/>
      <c r="H43" s="48"/>
      <c r="I43" s="46"/>
      <c r="J43" s="46"/>
    </row>
    <row r="44" spans="2:10" s="3" customFormat="1" ht="16.5" customHeight="1">
      <c r="B44" s="29" t="s">
        <v>22</v>
      </c>
      <c r="C44" s="21">
        <v>1308304.52</v>
      </c>
      <c r="D44" s="21">
        <v>812469.248</v>
      </c>
      <c r="E44" s="21">
        <f t="shared" si="4"/>
        <v>-495835.272</v>
      </c>
      <c r="F44" s="34">
        <f t="shared" si="3"/>
        <v>-37.89907199892575</v>
      </c>
      <c r="G44" s="48"/>
      <c r="H44" s="48"/>
      <c r="I44" s="46"/>
      <c r="J44" s="46"/>
    </row>
    <row r="45" spans="2:10" s="3" customFormat="1" ht="24.75" customHeight="1">
      <c r="B45" s="27" t="s">
        <v>27</v>
      </c>
      <c r="C45" s="28">
        <f>+C26+C31+C34+C35+C36+C37</f>
        <v>11136256.631</v>
      </c>
      <c r="D45" s="28">
        <f>+D26+D31+D34+D35+D36+D37</f>
        <v>12641634.503</v>
      </c>
      <c r="E45" s="28">
        <f t="shared" si="4"/>
        <v>1505377.8720000014</v>
      </c>
      <c r="F45" s="37">
        <f t="shared" si="3"/>
        <v>13.517808738436216</v>
      </c>
      <c r="G45" s="49"/>
      <c r="H45" s="49"/>
      <c r="I45" s="46"/>
      <c r="J45" s="46"/>
    </row>
    <row r="46" spans="2:6" ht="16.5" customHeight="1">
      <c r="B46" s="4"/>
      <c r="C46" s="30"/>
      <c r="D46" s="6"/>
      <c r="E46" s="6"/>
      <c r="F46" s="6"/>
    </row>
    <row r="47" spans="2:6" ht="16.5" customHeight="1">
      <c r="B47" s="41" t="s">
        <v>41</v>
      </c>
      <c r="C47" s="32"/>
      <c r="D47" s="42"/>
      <c r="E47" s="6"/>
      <c r="F47" s="6"/>
    </row>
    <row r="48" spans="2:6" ht="16.5" customHeight="1">
      <c r="B48" s="4"/>
      <c r="C48" s="50">
        <v>0</v>
      </c>
      <c r="D48" s="50">
        <v>0</v>
      </c>
      <c r="E48" s="6"/>
      <c r="F48" s="6"/>
    </row>
    <row r="49" spans="2:6" ht="16.5" customHeight="1">
      <c r="B49" s="4"/>
      <c r="C49" s="30"/>
      <c r="D49" s="31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1:E1"/>
    <mergeCell ref="B2:F2"/>
    <mergeCell ref="B3:F3"/>
    <mergeCell ref="B4:B5"/>
    <mergeCell ref="C4:D4"/>
    <mergeCell ref="E4:F4"/>
  </mergeCells>
  <conditionalFormatting sqref="C47:D49 C46">
    <cfRule type="cellIs" priority="1" dxfId="1" operator="not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2023-02-20T08:43:50Z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b806a7d5-db14-4870-822b-1d554934548a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