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35" yWindow="0" windowWidth="14910" windowHeight="15600" activeTab="0"/>
  </bookViews>
  <sheets>
    <sheet name="ianuarie-aprilie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<sst xmlns="http://schemas.openxmlformats.org/spreadsheetml/2006/main" count="49" uniqueCount="47">
  <si>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</si>
  <si>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</si>
  <si>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</si>
  <si>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</si>
  <si>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</si>
  <si>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</si>
  <si>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</si>
  <si>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</si>
  <si>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</si>
  <si>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</si>
  <si>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</si>
  <si>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</si>
  <si>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</si>
  <si>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</si>
  <si>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</si>
  <si>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</si>
  <si>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</si>
  <si>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</si>
  <si>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</si>
  <si>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</si>
  <si>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</si>
  <si>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</si>
  <si>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</si>
  <si>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</si>
  <si>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</si>
  <si>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</si>
  <si>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</si>
  <si>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</si>
  <si>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</si>
  <si>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</si>
  <si>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</si>
  <si>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</si>
  <si>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</si>
  <si>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</si>
  <si>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</si>
  <si>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</si>
  <si>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</si>
  <si>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       mil lei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</si>
  <si>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</si>
  <si>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</si>
  <si>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</si>
  <si>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</si>
  <si>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</si>
  <si>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</si>
  <si>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t>de 3,6 ori</t>
  </si>
  <si>
    <r>
      <t>Volumul operațiunilor de casă pe sistemul bancar  din Republica Moldova,
ianuarie - aprilie  2022</t>
    </r>
    <r>
      <rPr>
        <b/>
        <vertAlign val="superscript"/>
        <sz val="16"/>
        <color indexed="57"/>
        <rFont val="Times New Roman"/>
        <family val="1"/>
      </rPr>
      <t>i</t>
    </r>
  </si>
  <si>
    <t>de 3,7 ori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</si>
</sst>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#,##0.000000000000"/>
    <numFmt numFmtId="170" formatCode="#,##0.00000000"/>
    <numFmt numFmtId="171" formatCode="#,##0.000000000"/>
    <numFmt numFmtId="172" formatCode="_-* #,##0.000000\ &quot;lei&quot;_-;\-* #,##0.000000\ &quot;lei&quot;_-;_-* &quot;-&quot;??\ &quot;lei&quot;_-;_-@_-"/>
    <numFmt numFmtId="173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5" fillId="0" borderId="0" xfId="47" applyNumberFormat="1" applyFont="1" applyBorder="1" applyAlignment="1">
      <alignment horizontal="center" vertical="center"/>
    </xf>
    <xf numFmtId="165" fontId="49" fillId="0" borderId="0" xfId="47" applyNumberFormat="1" applyFont="1" applyBorder="1" applyAlignment="1">
      <alignment wrapText="1"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4" fontId="4" fillId="0" borderId="0" xfId="57" applyNumberFormat="1" applyFont="1" applyAlignment="1">
      <alignment horizontal="center" vertical="center"/>
      <protection/>
    </xf>
    <xf numFmtId="168" fontId="4" fillId="0" borderId="0" xfId="57" applyNumberFormat="1" applyFont="1" applyAlignment="1">
      <alignment horizontal="center" vertical="center"/>
      <protection/>
    </xf>
    <xf numFmtId="169" fontId="4" fillId="0" borderId="0" xfId="57" applyNumberFormat="1" applyFont="1" applyAlignment="1">
      <alignment horizontal="center" vertical="center"/>
      <protection/>
    </xf>
    <xf numFmtId="170" fontId="4" fillId="0" borderId="0" xfId="57" applyNumberFormat="1" applyFont="1" applyAlignment="1">
      <alignment horizontal="center" vertical="center"/>
      <protection/>
    </xf>
    <xf numFmtId="171" fontId="4" fillId="0" borderId="0" xfId="57" applyNumberFormat="1" applyFont="1" applyAlignment="1">
      <alignment horizontal="center" vertical="center"/>
      <protection/>
    </xf>
    <xf numFmtId="172" fontId="49" fillId="0" borderId="0" xfId="47" applyNumberFormat="1" applyFont="1" applyBorder="1" applyAlignment="1">
      <alignment wrapText="1"/>
    </xf>
    <xf numFmtId="173" fontId="4" fillId="0" borderId="0" xfId="57" applyNumberFormat="1" applyFont="1" applyAlignment="1">
      <alignment horizontal="center" vertical="center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9" fillId="0" borderId="25" xfId="57" applyFont="1" applyBorder="1" applyAlignment="1">
      <alignment horizontal="right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61"/>
  <sheetViews>
    <sheetView showGridLines="0" tabSelected="1" zoomScale="85" zoomScaleNormal="85" zoomScalePageLayoutView="0" workbookViewId="0" topLeftCell="A22">
      <selection activeCell="A22" sqref="A22"/>
    </sheetView>
  </sheetViews>
  <sheetFormatPr defaultColWidth="9.140625" defaultRowHeight="15"/>
  <cols>
    <col min="1" max="1" width="9.140625" style="1" customWidth="1"/>
    <col min="2" max="2" width="72.28125" style="11" customWidth="1"/>
    <col min="3" max="3" width="33.421875" style="12" customWidth="1"/>
    <col min="4" max="4" width="34.7109375" style="1" customWidth="1"/>
    <col min="5" max="5" width="14.00390625" style="1" customWidth="1"/>
    <col min="6" max="6" width="15.00390625" style="1" customWidth="1"/>
    <col min="7" max="8" width="26.8515625" style="43" customWidth="1"/>
    <col min="9" max="9" width="12.140625" style="43" customWidth="1"/>
    <col min="10" max="10" width="13.7109375" style="43" customWidth="1"/>
    <col min="11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54"/>
      <c r="C1" s="54"/>
      <c r="D1" s="54"/>
      <c r="E1" s="54"/>
    </row>
    <row r="2" spans="2:6" ht="39" customHeight="1">
      <c r="B2" s="55" t="s">
        <v>45</v>
      </c>
      <c r="C2" s="56"/>
      <c r="D2" s="56"/>
      <c r="E2" s="56"/>
      <c r="F2" s="56"/>
    </row>
    <row r="3" spans="2:6" ht="21" customHeight="1">
      <c r="B3" s="57" t="s">
        <v>37</v>
      </c>
      <c r="C3" s="57"/>
      <c r="D3" s="57"/>
      <c r="E3" s="57"/>
      <c r="F3" s="57"/>
    </row>
    <row r="4" spans="2:6" ht="23.25" customHeight="1">
      <c r="B4" s="58"/>
      <c r="C4" s="59" t="s">
        <v>0</v>
      </c>
      <c r="D4" s="59"/>
      <c r="E4" s="60" t="s">
        <v>41</v>
      </c>
      <c r="F4" s="60"/>
    </row>
    <row r="5" spans="2:6" ht="38.25" customHeight="1">
      <c r="B5" s="58"/>
      <c r="C5" s="16">
        <v>2021</v>
      </c>
      <c r="D5" s="16">
        <v>2022</v>
      </c>
      <c r="E5" s="40" t="s">
        <v>1</v>
      </c>
      <c r="F5" s="40" t="s">
        <v>2</v>
      </c>
    </row>
    <row r="6" spans="2:6" ht="16.5" customHeight="1">
      <c r="B6" s="16" t="s">
        <v>3</v>
      </c>
      <c r="C6" s="39">
        <v>1</v>
      </c>
      <c r="D6" s="17">
        <v>2</v>
      </c>
      <c r="E6" s="17">
        <v>3</v>
      </c>
      <c r="F6" s="17">
        <v>4</v>
      </c>
    </row>
    <row r="7" spans="2:10" s="3" customFormat="1" ht="23.25" customHeight="1">
      <c r="B7" s="52" t="s">
        <v>4</v>
      </c>
      <c r="C7" s="52"/>
      <c r="D7" s="52"/>
      <c r="E7" s="52"/>
      <c r="F7" s="52"/>
      <c r="G7" s="44"/>
      <c r="H7" s="44"/>
      <c r="I7" s="44"/>
      <c r="J7" s="44"/>
    </row>
    <row r="8" spans="2:10" s="3" customFormat="1" ht="36" customHeight="1">
      <c r="B8" s="18" t="s">
        <v>40</v>
      </c>
      <c r="C8" s="19">
        <v>24482444.591000002</v>
      </c>
      <c r="D8" s="19">
        <v>26910772.652</v>
      </c>
      <c r="E8" s="19">
        <f aca="true" t="shared" si="0" ref="E8:E24">+D8-C8</f>
        <v>2428328.060999997</v>
      </c>
      <c r="F8" s="33">
        <f aca="true" t="shared" si="1" ref="F8:F24">(D8/C8)*100-100</f>
        <v>9.91865028826686</v>
      </c>
      <c r="G8" s="45"/>
      <c r="H8" s="45"/>
      <c r="I8" s="46"/>
      <c r="J8" s="46"/>
    </row>
    <row r="9" spans="2:10" s="3" customFormat="1" ht="24" customHeight="1">
      <c r="B9" s="20" t="s">
        <v>5</v>
      </c>
      <c r="C9" s="21">
        <v>223942.167</v>
      </c>
      <c r="D9" s="21">
        <v>260391.359</v>
      </c>
      <c r="E9" s="21">
        <f t="shared" si="0"/>
        <v>36449.19200000001</v>
      </c>
      <c r="F9" s="34">
        <f t="shared" si="1"/>
        <v>16.276162943444234</v>
      </c>
      <c r="G9" s="45"/>
      <c r="H9" s="45"/>
      <c r="I9" s="46"/>
      <c r="J9" s="46"/>
    </row>
    <row r="10" spans="2:10" s="3" customFormat="1" ht="18.75" customHeight="1">
      <c r="B10" s="20" t="s">
        <v>6</v>
      </c>
      <c r="C10" s="21">
        <v>1229950.2820000001</v>
      </c>
      <c r="D10" s="21">
        <v>1069818.939</v>
      </c>
      <c r="E10" s="21">
        <f t="shared" si="0"/>
        <v>-160131.3430000001</v>
      </c>
      <c r="F10" s="34">
        <f t="shared" si="1"/>
        <v>-13.01933463030825</v>
      </c>
      <c r="G10" s="45"/>
      <c r="H10" s="45"/>
      <c r="I10" s="46"/>
      <c r="J10" s="46"/>
    </row>
    <row r="11" spans="2:10" s="3" customFormat="1" ht="20.25" customHeight="1">
      <c r="B11" s="20" t="s">
        <v>8</v>
      </c>
      <c r="C11" s="21">
        <v>2854697.032</v>
      </c>
      <c r="D11" s="21">
        <v>3734678.3140000002</v>
      </c>
      <c r="E11" s="21">
        <f t="shared" si="0"/>
        <v>879981.2820000001</v>
      </c>
      <c r="F11" s="34">
        <f t="shared" si="1"/>
        <v>30.825732893395184</v>
      </c>
      <c r="G11" s="45"/>
      <c r="H11" s="45"/>
      <c r="I11" s="46"/>
      <c r="J11" s="46"/>
    </row>
    <row r="12" spans="2:10" s="3" customFormat="1" ht="21.75" customHeight="1">
      <c r="B12" s="20" t="s">
        <v>9</v>
      </c>
      <c r="C12" s="21">
        <v>716800.7050000001</v>
      </c>
      <c r="D12" s="21">
        <v>708885.7559999999</v>
      </c>
      <c r="E12" s="21">
        <f t="shared" si="0"/>
        <v>-7914.949000000139</v>
      </c>
      <c r="F12" s="34">
        <f t="shared" si="1"/>
        <v>-1.104204968660028</v>
      </c>
      <c r="G12" s="45"/>
      <c r="H12" s="45"/>
      <c r="I12" s="46"/>
      <c r="J12" s="46"/>
    </row>
    <row r="13" spans="2:10" s="3" customFormat="1" ht="25.5" customHeight="1">
      <c r="B13" s="20" t="s">
        <v>28</v>
      </c>
      <c r="C13" s="21">
        <v>3713306.5370000005</v>
      </c>
      <c r="D13" s="21">
        <v>4913437.526000001</v>
      </c>
      <c r="E13" s="21">
        <f t="shared" si="0"/>
        <v>1200130.989</v>
      </c>
      <c r="F13" s="34">
        <f t="shared" si="1"/>
        <v>32.319739214678265</v>
      </c>
      <c r="G13" s="45"/>
      <c r="H13" s="45"/>
      <c r="I13" s="46"/>
      <c r="J13" s="46"/>
    </row>
    <row r="14" spans="2:10" s="3" customFormat="1" ht="20.25" customHeight="1">
      <c r="B14" s="20" t="s">
        <v>10</v>
      </c>
      <c r="C14" s="21">
        <v>1361860.002</v>
      </c>
      <c r="D14" s="22">
        <v>4979215.043</v>
      </c>
      <c r="E14" s="21">
        <f t="shared" si="0"/>
        <v>3617355.0409999993</v>
      </c>
      <c r="F14" s="34" t="s">
        <v>46</v>
      </c>
      <c r="G14" s="51"/>
      <c r="H14" s="45"/>
      <c r="I14" s="46"/>
      <c r="J14" s="46"/>
    </row>
    <row r="15" spans="2:10" s="3" customFormat="1" ht="19.5" customHeight="1">
      <c r="B15" s="20" t="s">
        <v>33</v>
      </c>
      <c r="C15" s="21">
        <v>1915651.867</v>
      </c>
      <c r="D15" s="21">
        <v>1931455.747</v>
      </c>
      <c r="E15" s="21">
        <f t="shared" si="0"/>
        <v>15803.879999999888</v>
      </c>
      <c r="F15" s="34">
        <f t="shared" si="1"/>
        <v>0.8249870590917681</v>
      </c>
      <c r="G15" s="45"/>
      <c r="H15" s="45"/>
      <c r="I15" s="46"/>
      <c r="J15" s="46"/>
    </row>
    <row r="16" spans="2:10" s="3" customFormat="1" ht="30.75" customHeight="1">
      <c r="B16" s="20" t="s">
        <v>34</v>
      </c>
      <c r="C16" s="21">
        <v>1032738.9750000001</v>
      </c>
      <c r="D16" s="21">
        <v>951823.2409999999</v>
      </c>
      <c r="E16" s="21">
        <f t="shared" si="0"/>
        <v>-80915.73400000017</v>
      </c>
      <c r="F16" s="34">
        <f t="shared" si="1"/>
        <v>-7.8350615168755695</v>
      </c>
      <c r="G16" s="45"/>
      <c r="H16" s="45"/>
      <c r="I16" s="46"/>
      <c r="J16" s="46"/>
    </row>
    <row r="17" spans="2:10" s="3" customFormat="1" ht="24" customHeight="1">
      <c r="B17" s="20" t="s">
        <v>12</v>
      </c>
      <c r="C17" s="21">
        <f>SUM(C18:C23)</f>
        <v>6098840.041</v>
      </c>
      <c r="D17" s="21">
        <f>SUM(D18:D23)</f>
        <v>7396435.049</v>
      </c>
      <c r="E17" s="21">
        <f t="shared" si="0"/>
        <v>1297595.0079999994</v>
      </c>
      <c r="F17" s="34">
        <f t="shared" si="1"/>
        <v>21.276095114428315</v>
      </c>
      <c r="G17" s="45"/>
      <c r="H17" s="45"/>
      <c r="I17" s="46"/>
      <c r="J17" s="46"/>
    </row>
    <row r="18" spans="2:10" s="3" customFormat="1" ht="16.5" customHeight="1">
      <c r="B18" s="29" t="s">
        <v>7</v>
      </c>
      <c r="C18" s="21">
        <v>57499.437999999995</v>
      </c>
      <c r="D18" s="21">
        <v>88743.966</v>
      </c>
      <c r="E18" s="21">
        <f t="shared" si="0"/>
        <v>31244.528000000006</v>
      </c>
      <c r="F18" s="34">
        <f t="shared" si="1"/>
        <v>54.338840668320984</v>
      </c>
      <c r="G18" s="45"/>
      <c r="H18" s="45"/>
      <c r="I18" s="46"/>
      <c r="J18" s="46"/>
    </row>
    <row r="19" spans="2:10" s="3" customFormat="1" ht="16.5" customHeight="1">
      <c r="B19" s="29" t="s">
        <v>39</v>
      </c>
      <c r="C19" s="21">
        <v>1393517.92</v>
      </c>
      <c r="D19" s="21">
        <v>210760.468</v>
      </c>
      <c r="E19" s="21">
        <f t="shared" si="0"/>
        <v>-1182757.452</v>
      </c>
      <c r="F19" s="34">
        <f t="shared" si="1"/>
        <v>-84.8756542721747</v>
      </c>
      <c r="G19" s="45"/>
      <c r="H19" s="45"/>
      <c r="I19" s="46"/>
      <c r="J19" s="46"/>
    </row>
    <row r="20" spans="2:10" s="3" customFormat="1" ht="16.5" customHeight="1">
      <c r="B20" s="29" t="s">
        <v>35</v>
      </c>
      <c r="C20" s="21">
        <v>140923.364</v>
      </c>
      <c r="D20" s="21">
        <v>124411.707</v>
      </c>
      <c r="E20" s="21">
        <f t="shared" si="0"/>
        <v>-16511.657000000007</v>
      </c>
      <c r="F20" s="34">
        <f t="shared" si="1"/>
        <v>-11.716763304060791</v>
      </c>
      <c r="G20" s="45"/>
      <c r="H20" s="45"/>
      <c r="I20" s="46"/>
      <c r="J20" s="46"/>
    </row>
    <row r="21" spans="2:10" s="3" customFormat="1" ht="16.5" customHeight="1">
      <c r="B21" s="29" t="s">
        <v>36</v>
      </c>
      <c r="C21" s="21">
        <v>470582.328</v>
      </c>
      <c r="D21" s="21">
        <v>191472.157</v>
      </c>
      <c r="E21" s="21">
        <f t="shared" si="0"/>
        <v>-279110.171</v>
      </c>
      <c r="F21" s="34">
        <f t="shared" si="1"/>
        <v>-59.311655876716216</v>
      </c>
      <c r="G21" s="45"/>
      <c r="H21" s="45"/>
      <c r="I21" s="46"/>
      <c r="J21" s="46"/>
    </row>
    <row r="22" spans="2:10" s="3" customFormat="1" ht="16.5" customHeight="1">
      <c r="B22" s="29" t="s">
        <v>11</v>
      </c>
      <c r="C22" s="21">
        <v>671.904</v>
      </c>
      <c r="D22" s="21">
        <v>353.554</v>
      </c>
      <c r="E22" s="21">
        <f>+D22-C22</f>
        <v>-318.35</v>
      </c>
      <c r="F22" s="34">
        <f>(D22/C22)*100-100</f>
        <v>-47.38028051626423</v>
      </c>
      <c r="G22" s="45"/>
      <c r="H22" s="45"/>
      <c r="I22" s="46"/>
      <c r="J22" s="46"/>
    </row>
    <row r="23" spans="2:10" s="3" customFormat="1" ht="16.5" customHeight="1">
      <c r="B23" s="29" t="s">
        <v>12</v>
      </c>
      <c r="C23" s="21">
        <v>4035645.0870000003</v>
      </c>
      <c r="D23" s="21">
        <v>6780693.197</v>
      </c>
      <c r="E23" s="21">
        <f t="shared" si="0"/>
        <v>2745048.1099999994</v>
      </c>
      <c r="F23" s="34">
        <f t="shared" si="1"/>
        <v>68.02005753287389</v>
      </c>
      <c r="G23" s="45"/>
      <c r="H23" s="45"/>
      <c r="I23" s="46"/>
      <c r="J23" s="46"/>
    </row>
    <row r="24" spans="2:10" s="3" customFormat="1" ht="29.25" customHeight="1">
      <c r="B24" s="23" t="s">
        <v>13</v>
      </c>
      <c r="C24" s="24">
        <f>+SUM(C8:C17)</f>
        <v>43630232.199</v>
      </c>
      <c r="D24" s="24">
        <f>+SUM(D8:D17)</f>
        <v>52856913.626</v>
      </c>
      <c r="E24" s="24">
        <f t="shared" si="0"/>
        <v>9226681.427000001</v>
      </c>
      <c r="F24" s="38">
        <f t="shared" si="1"/>
        <v>21.147449742913537</v>
      </c>
      <c r="G24" s="47"/>
      <c r="H24" s="47"/>
      <c r="I24" s="46"/>
      <c r="J24" s="46"/>
    </row>
    <row r="25" spans="2:10" s="3" customFormat="1" ht="22.5" customHeight="1">
      <c r="B25" s="53" t="s">
        <v>14</v>
      </c>
      <c r="C25" s="53"/>
      <c r="D25" s="53"/>
      <c r="E25" s="53"/>
      <c r="F25" s="53"/>
      <c r="G25" s="44"/>
      <c r="H25" s="44"/>
      <c r="I25" s="46"/>
      <c r="J25" s="46"/>
    </row>
    <row r="26" spans="2:10" s="3" customFormat="1" ht="22.5" customHeight="1">
      <c r="B26" s="25" t="s">
        <v>30</v>
      </c>
      <c r="C26" s="26">
        <f>SUM(C27:C30)</f>
        <v>4962279.097</v>
      </c>
      <c r="D26" s="26">
        <f>SUM(D27:D30)</f>
        <v>4638080.294</v>
      </c>
      <c r="E26" s="21">
        <f>+D26-C26</f>
        <v>-324198.8030000003</v>
      </c>
      <c r="F26" s="35">
        <f>(D26/C26)*100-100</f>
        <v>-6.533264184918536</v>
      </c>
      <c r="G26" s="44"/>
      <c r="H26" s="44"/>
      <c r="I26" s="46"/>
      <c r="J26" s="46"/>
    </row>
    <row r="27" spans="2:10" s="3" customFormat="1" ht="16.5" customHeight="1">
      <c r="B27" s="29" t="s">
        <v>15</v>
      </c>
      <c r="C27" s="21">
        <v>732718.226</v>
      </c>
      <c r="D27" s="21">
        <v>811593.567</v>
      </c>
      <c r="E27" s="21">
        <f>+D27-C27</f>
        <v>78875.34100000001</v>
      </c>
      <c r="F27" s="34">
        <f>(D27/C27)*100-100</f>
        <v>10.764757610929138</v>
      </c>
      <c r="G27" s="45"/>
      <c r="H27" s="45"/>
      <c r="I27" s="46"/>
      <c r="J27" s="46"/>
    </row>
    <row r="28" spans="2:10" s="3" customFormat="1" ht="16.5" customHeight="1">
      <c r="B28" s="29" t="s">
        <v>16</v>
      </c>
      <c r="C28" s="21">
        <v>6332.6359999999995</v>
      </c>
      <c r="D28" s="21">
        <v>8595.876</v>
      </c>
      <c r="E28" s="21">
        <f aca="true" t="shared" si="2" ref="E28:E34">+D28-C28</f>
        <v>2263.2400000000007</v>
      </c>
      <c r="F28" s="34">
        <f>(D28/C28)*100-100</f>
        <v>35.73930350647029</v>
      </c>
      <c r="G28" s="45"/>
      <c r="H28" s="45"/>
      <c r="I28" s="46"/>
      <c r="J28" s="46"/>
    </row>
    <row r="29" spans="2:10" s="3" customFormat="1" ht="16.5" customHeight="1">
      <c r="B29" s="29" t="s">
        <v>17</v>
      </c>
      <c r="C29" s="21">
        <v>169321.152</v>
      </c>
      <c r="D29" s="21">
        <v>613867.054</v>
      </c>
      <c r="E29" s="21">
        <f t="shared" si="2"/>
        <v>444545.902</v>
      </c>
      <c r="F29" s="34" t="s">
        <v>44</v>
      </c>
      <c r="G29" s="51"/>
      <c r="H29" s="45"/>
      <c r="I29" s="46"/>
      <c r="J29" s="46"/>
    </row>
    <row r="30" spans="2:10" s="3" customFormat="1" ht="16.5" customHeight="1">
      <c r="B30" s="29" t="s">
        <v>19</v>
      </c>
      <c r="C30" s="21">
        <v>4053907.083</v>
      </c>
      <c r="D30" s="21">
        <v>3204023.7970000003</v>
      </c>
      <c r="E30" s="21">
        <f>+D30-C30</f>
        <v>-849883.2859999998</v>
      </c>
      <c r="F30" s="34">
        <f>+(D30/C30)*100-100</f>
        <v>-20.96454774614773</v>
      </c>
      <c r="G30" s="45"/>
      <c r="H30" s="45"/>
      <c r="I30" s="46"/>
      <c r="J30" s="46"/>
    </row>
    <row r="31" spans="2:10" s="3" customFormat="1" ht="21.75" customHeight="1">
      <c r="B31" s="25" t="s">
        <v>31</v>
      </c>
      <c r="C31" s="21">
        <f>SUM(C32:C33)</f>
        <v>10137516.561999999</v>
      </c>
      <c r="D31" s="21">
        <f>SUM(D32:D33)</f>
        <v>13676914.991</v>
      </c>
      <c r="E31" s="21">
        <f>+D31-C31</f>
        <v>3539398.4290000014</v>
      </c>
      <c r="F31" s="36">
        <f>+(D31/C31)*100-100</f>
        <v>34.91386087858311</v>
      </c>
      <c r="G31" s="44"/>
      <c r="H31" s="44"/>
      <c r="I31" s="46"/>
      <c r="J31" s="46"/>
    </row>
    <row r="32" spans="2:10" s="3" customFormat="1" ht="16.5" customHeight="1">
      <c r="B32" s="29" t="s">
        <v>29</v>
      </c>
      <c r="C32" s="21">
        <v>8360451.226</v>
      </c>
      <c r="D32" s="21">
        <v>10808269.834999999</v>
      </c>
      <c r="E32" s="21">
        <f t="shared" si="2"/>
        <v>2447818.6089999992</v>
      </c>
      <c r="F32" s="34">
        <f>+(D32/C32)*100-100</f>
        <v>29.27854660987171</v>
      </c>
      <c r="G32" s="45"/>
      <c r="H32" s="45"/>
      <c r="I32" s="46"/>
      <c r="J32" s="46"/>
    </row>
    <row r="33" spans="2:10" s="3" customFormat="1" ht="16.5" customHeight="1">
      <c r="B33" s="29" t="s">
        <v>32</v>
      </c>
      <c r="C33" s="21">
        <v>1777065.3360000001</v>
      </c>
      <c r="D33" s="21">
        <v>2868645.1560000004</v>
      </c>
      <c r="E33" s="21">
        <f t="shared" si="2"/>
        <v>1091579.8200000003</v>
      </c>
      <c r="F33" s="34">
        <f>+(D33/C33)*100-100</f>
        <v>61.425981244844905</v>
      </c>
      <c r="G33" s="45"/>
      <c r="H33" s="45"/>
      <c r="I33" s="46"/>
      <c r="J33" s="46"/>
    </row>
    <row r="34" spans="2:10" s="3" customFormat="1" ht="23.25" customHeight="1">
      <c r="B34" s="25" t="s">
        <v>20</v>
      </c>
      <c r="C34" s="21">
        <v>12921421.919</v>
      </c>
      <c r="D34" s="21">
        <v>11440723.827000001</v>
      </c>
      <c r="E34" s="26">
        <f t="shared" si="2"/>
        <v>-1480698.0919999983</v>
      </c>
      <c r="F34" s="36">
        <f aca="true" t="shared" si="3" ref="F34:F45">(D34/C34)*100-100</f>
        <v>-11.459250392735342</v>
      </c>
      <c r="G34" s="45"/>
      <c r="H34" s="45"/>
      <c r="I34" s="46"/>
      <c r="J34" s="46"/>
    </row>
    <row r="35" spans="2:10" s="3" customFormat="1" ht="18.75" customHeight="1">
      <c r="B35" s="25" t="s">
        <v>24</v>
      </c>
      <c r="C35" s="21">
        <v>1790668.2619999999</v>
      </c>
      <c r="D35" s="21">
        <v>1604194.375</v>
      </c>
      <c r="E35" s="21">
        <f>+D35-C35</f>
        <v>-186473.88699999987</v>
      </c>
      <c r="F35" s="34">
        <f t="shared" si="3"/>
        <v>-10.413647851876647</v>
      </c>
      <c r="G35" s="45"/>
      <c r="H35" s="45"/>
      <c r="I35" s="46"/>
      <c r="J35" s="46"/>
    </row>
    <row r="36" spans="2:10" s="3" customFormat="1" ht="15" customHeight="1">
      <c r="B36" s="25" t="s">
        <v>43</v>
      </c>
      <c r="C36" s="21">
        <v>8595485.805</v>
      </c>
      <c r="D36" s="21">
        <v>11421703.125</v>
      </c>
      <c r="E36" s="21">
        <f>+D36-C36</f>
        <v>2826217.3200000003</v>
      </c>
      <c r="F36" s="34">
        <f t="shared" si="3"/>
        <v>32.88025114713108</v>
      </c>
      <c r="G36" s="48"/>
      <c r="H36" s="48"/>
      <c r="I36" s="46"/>
      <c r="J36" s="46"/>
    </row>
    <row r="37" spans="2:10" s="3" customFormat="1" ht="20.25" customHeight="1">
      <c r="B37" s="25" t="s">
        <v>22</v>
      </c>
      <c r="C37" s="21">
        <f>SUM(C38:C44)</f>
        <v>7094375.907</v>
      </c>
      <c r="D37" s="21">
        <f>SUM(D38:D44)</f>
        <v>8496390.98</v>
      </c>
      <c r="E37" s="21">
        <f>+D37-C37</f>
        <v>1402015.0730000008</v>
      </c>
      <c r="F37" s="34">
        <f t="shared" si="3"/>
        <v>19.76234543219843</v>
      </c>
      <c r="G37" s="48"/>
      <c r="H37" s="48"/>
      <c r="I37" s="46"/>
      <c r="J37" s="46"/>
    </row>
    <row r="38" spans="2:10" s="3" customFormat="1" ht="16.5" customHeight="1">
      <c r="B38" s="29" t="s">
        <v>18</v>
      </c>
      <c r="C38" s="21">
        <v>334366.348</v>
      </c>
      <c r="D38" s="21">
        <v>605667.131</v>
      </c>
      <c r="E38" s="21">
        <f>+D38-C38</f>
        <v>271300.78300000005</v>
      </c>
      <c r="F38" s="34">
        <f t="shared" si="3"/>
        <v>81.1387822437203</v>
      </c>
      <c r="G38" s="48"/>
      <c r="H38" s="48"/>
      <c r="I38" s="46"/>
      <c r="J38" s="46"/>
    </row>
    <row r="39" spans="2:10" s="3" customFormat="1" ht="21.75" customHeight="1">
      <c r="B39" s="29" t="s">
        <v>38</v>
      </c>
      <c r="C39" s="21">
        <v>45190.539000000004</v>
      </c>
      <c r="D39" s="21">
        <v>46397.678</v>
      </c>
      <c r="E39" s="21">
        <f>+D39-C39</f>
        <v>1207.1389999999956</v>
      </c>
      <c r="F39" s="34">
        <f t="shared" si="3"/>
        <v>2.671220628724953</v>
      </c>
      <c r="G39" s="48"/>
      <c r="H39" s="48"/>
      <c r="I39" s="46"/>
      <c r="J39" s="46"/>
    </row>
    <row r="40" spans="2:10" s="3" customFormat="1" ht="24.75" customHeight="1">
      <c r="B40" s="29" t="s">
        <v>21</v>
      </c>
      <c r="C40" s="21">
        <v>470187.01</v>
      </c>
      <c r="D40" s="21">
        <v>566420.9040000001</v>
      </c>
      <c r="E40" s="21">
        <f>+D40-C40</f>
        <v>96233.89400000009</v>
      </c>
      <c r="F40" s="34">
        <f t="shared" si="3"/>
        <v>20.46715284626856</v>
      </c>
      <c r="G40" s="48"/>
      <c r="H40" s="48"/>
      <c r="I40" s="46"/>
      <c r="J40" s="46"/>
    </row>
    <row r="41" spans="2:10" s="3" customFormat="1" ht="16.5" customHeight="1">
      <c r="B41" s="29" t="s">
        <v>23</v>
      </c>
      <c r="C41" s="21">
        <v>932000.2250000001</v>
      </c>
      <c r="D41" s="21">
        <v>1011214.1909999999</v>
      </c>
      <c r="E41" s="21">
        <f>+D41-C41</f>
        <v>79213.96599999978</v>
      </c>
      <c r="F41" s="34">
        <f t="shared" si="3"/>
        <v>8.49935052322543</v>
      </c>
      <c r="G41" s="48"/>
      <c r="H41" s="48"/>
      <c r="I41" s="46"/>
      <c r="J41" s="46"/>
    </row>
    <row r="42" spans="2:10" s="3" customFormat="1" ht="25.5" customHeight="1">
      <c r="B42" s="29" t="s">
        <v>25</v>
      </c>
      <c r="C42" s="21">
        <v>15470.085</v>
      </c>
      <c r="D42" s="21">
        <v>29374.411999999997</v>
      </c>
      <c r="E42" s="21">
        <f>+D42-C42</f>
        <v>13904.326999999997</v>
      </c>
      <c r="F42" s="34">
        <f t="shared" si="3"/>
        <v>89.8788015709028</v>
      </c>
      <c r="G42" s="48"/>
      <c r="H42" s="48"/>
      <c r="I42" s="46"/>
      <c r="J42" s="46"/>
    </row>
    <row r="43" spans="2:10" s="3" customFormat="1" ht="16.5" customHeight="1">
      <c r="B43" s="29" t="s">
        <v>26</v>
      </c>
      <c r="C43" s="21">
        <v>151040.794</v>
      </c>
      <c r="D43" s="21">
        <v>244018.27800000002</v>
      </c>
      <c r="E43" s="21">
        <f>+D43-C43</f>
        <v>92977.48400000003</v>
      </c>
      <c r="F43" s="34">
        <f t="shared" si="3"/>
        <v>61.55786230837745</v>
      </c>
      <c r="G43" s="48"/>
      <c r="H43" s="48"/>
      <c r="I43" s="46"/>
      <c r="J43" s="46"/>
    </row>
    <row r="44" spans="2:10" s="3" customFormat="1" ht="16.5" customHeight="1">
      <c r="B44" s="29" t="s">
        <v>22</v>
      </c>
      <c r="C44" s="21">
        <v>5146120.9059999995</v>
      </c>
      <c r="D44" s="21">
        <v>5993298.386</v>
      </c>
      <c r="E44" s="21">
        <f>+D44-C44</f>
        <v>847177.4800000004</v>
      </c>
      <c r="F44" s="34">
        <f t="shared" si="3"/>
        <v>16.462448035611715</v>
      </c>
      <c r="G44" s="48"/>
      <c r="H44" s="48"/>
      <c r="I44" s="46"/>
      <c r="J44" s="46"/>
    </row>
    <row r="45" spans="2:10" s="3" customFormat="1" ht="24.75" customHeight="1">
      <c r="B45" s="27" t="s">
        <v>27</v>
      </c>
      <c r="C45" s="28">
        <f>+C26+C31+C34+C35+C36+C37</f>
        <v>45501747.55199999</v>
      </c>
      <c r="D45" s="28">
        <f>+D26+D31+D34+D35+D36+D37</f>
        <v>51278007.59200001</v>
      </c>
      <c r="E45" s="28">
        <f>+D45-C45</f>
        <v>5776260.040000014</v>
      </c>
      <c r="F45" s="37">
        <f t="shared" si="3"/>
        <v>12.69458944054584</v>
      </c>
      <c r="G45" s="49"/>
      <c r="H45" s="49"/>
      <c r="I45" s="46"/>
      <c r="J45" s="46"/>
    </row>
    <row r="46" spans="2:6" ht="16.5" customHeight="1">
      <c r="B46" s="4"/>
      <c r="C46" s="30"/>
      <c r="D46" s="6"/>
      <c r="E46" s="6"/>
      <c r="F46" s="6"/>
    </row>
    <row r="47" spans="2:6" ht="16.5" customHeight="1">
      <c r="B47" s="41" t="s">
        <v>42</v>
      </c>
      <c r="C47" s="32"/>
      <c r="D47" s="42"/>
      <c r="E47" s="6"/>
      <c r="F47" s="6"/>
    </row>
    <row r="48" spans="2:6" ht="16.5" customHeight="1">
      <c r="B48" s="4"/>
      <c r="C48" s="50">
        <v>0</v>
      </c>
      <c r="D48" s="50">
        <v>0</v>
      </c>
      <c r="E48" s="6"/>
      <c r="F48" s="6"/>
    </row>
    <row r="49" spans="2:6" ht="16.5" customHeight="1">
      <c r="B49" s="4"/>
      <c r="C49" s="30"/>
      <c r="D49" s="31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2022-05-19T13:58:26Z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819700f5-416c-4a59-9587-ae4ff2ed01dc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