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840"/>
  </bookViews>
  <sheets>
    <sheet name="ianuarie-octombrie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" l="1"/>
  <c r="F44" i="3"/>
  <c r="E43" i="3"/>
  <c r="F43" i="3"/>
  <c r="E42" i="3"/>
  <c r="F42" i="3"/>
  <c r="F41" i="3"/>
  <c r="E41" i="3"/>
  <c r="F40" i="3"/>
  <c r="E40" i="3"/>
  <c r="E39" i="3"/>
  <c r="F38" i="3"/>
  <c r="E38" i="3"/>
  <c r="D37" i="3"/>
  <c r="E37" i="3" s="1"/>
  <c r="C37" i="3"/>
  <c r="F36" i="3"/>
  <c r="E36" i="3"/>
  <c r="F35" i="3"/>
  <c r="E35" i="3"/>
  <c r="F34" i="3"/>
  <c r="E34" i="3"/>
  <c r="F33" i="3"/>
  <c r="E33" i="3"/>
  <c r="F32" i="3"/>
  <c r="E32" i="3"/>
  <c r="F31" i="3"/>
  <c r="D31" i="3"/>
  <c r="E31" i="3" s="1"/>
  <c r="C31" i="3"/>
  <c r="F30" i="3"/>
  <c r="E30" i="3"/>
  <c r="F29" i="3"/>
  <c r="E29" i="3"/>
  <c r="F28" i="3"/>
  <c r="E28" i="3"/>
  <c r="F27" i="3"/>
  <c r="E27" i="3"/>
  <c r="D26" i="3"/>
  <c r="D45" i="3" s="1"/>
  <c r="C26" i="3"/>
  <c r="C45" i="3" s="1"/>
  <c r="F23" i="3"/>
  <c r="E23" i="3"/>
  <c r="F22" i="3"/>
  <c r="F21" i="3"/>
  <c r="F20" i="3"/>
  <c r="F19" i="3"/>
  <c r="F18" i="3"/>
  <c r="C17" i="3"/>
  <c r="F16" i="3"/>
  <c r="F15" i="3"/>
  <c r="F14" i="3"/>
  <c r="F13" i="3"/>
  <c r="F12" i="3"/>
  <c r="F11" i="3"/>
  <c r="F10" i="3"/>
  <c r="F9" i="3"/>
  <c r="F8" i="3"/>
  <c r="F26" i="3" l="1"/>
  <c r="F37" i="3"/>
  <c r="C24" i="3"/>
  <c r="E45" i="3"/>
  <c r="F45" i="3"/>
  <c r="D17" i="3"/>
  <c r="D24" i="3" s="1"/>
  <c r="E9" i="3"/>
  <c r="E13" i="3"/>
  <c r="E21" i="3"/>
  <c r="E8" i="3"/>
  <c r="E10" i="3"/>
  <c r="E11" i="3"/>
  <c r="E12" i="3"/>
  <c r="E14" i="3"/>
  <c r="E15" i="3"/>
  <c r="E16" i="3"/>
  <c r="E18" i="3"/>
  <c r="E19" i="3"/>
  <c r="E20" i="3"/>
  <c r="E22" i="3"/>
  <c r="E26" i="3"/>
  <c r="E24" i="3" l="1"/>
  <c r="F24" i="3"/>
  <c r="F17" i="3"/>
  <c r="E17" i="3"/>
</calcChain>
</file>

<file path=xl/sharedStrings.xml><?xml version="1.0" encoding="utf-8"?>
<sst xmlns="http://schemas.openxmlformats.org/spreadsheetml/2006/main" count="48" uniqueCount="46">
  <si>
    <t>Perioada</t>
  </si>
  <si>
    <t>lei</t>
  </si>
  <si>
    <t>%</t>
  </si>
  <si>
    <t>A</t>
  </si>
  <si>
    <t>Încasări</t>
  </si>
  <si>
    <t>Încasările de la întreprinderile care prestează servicii de transport</t>
  </si>
  <si>
    <t>Încasările plăţilor pentru chirie şi servicii comunale</t>
  </si>
  <si>
    <t>Încasările de la întreprinderile de divertisment</t>
  </si>
  <si>
    <t>Încasările de la întreprinderile care prestează alte servicii</t>
  </si>
  <si>
    <t>Încasările impozitelor şi taxelor</t>
  </si>
  <si>
    <t>Încasările de la vînzarea valutei străine persoanelor fizice</t>
  </si>
  <si>
    <t>Încasările de la vînzarea tuturor tipurilor de valori mobiliare</t>
  </si>
  <si>
    <t>Alte încasări</t>
  </si>
  <si>
    <t>TOTAL  ÎNCASĂRI</t>
  </si>
  <si>
    <t>Eliberări</t>
  </si>
  <si>
    <t>Eliberări pentru salarii</t>
  </si>
  <si>
    <t>Eliberări pentru burse</t>
  </si>
  <si>
    <t>Eliberări pentru alte cheltuieli neincluse în salarii şi pentru plăţi sociale</t>
  </si>
  <si>
    <t>Eliberări pentru achiziţionarea produselor agricole</t>
  </si>
  <si>
    <t>Eliberări pentru plata pensiilor, indemnizaţiilor şi despăgubirilor de asigurare</t>
  </si>
  <si>
    <t>Eliberări pentru cumpărarea valutei străine de la persoane fizice</t>
  </si>
  <si>
    <t>Eliberări pentru plata dividendelor, veniturilor, amortizarea şi cumpărarea tipurilor de valori mobiliare</t>
  </si>
  <si>
    <t>Eliberări în alte scopuri</t>
  </si>
  <si>
    <t>Eliberări pentru efectuarea operaţiunilor valutare în baza documentelor de decontare</t>
  </si>
  <si>
    <t>Eliberări sub forma de credite persoanelor fizice</t>
  </si>
  <si>
    <t>Eliberări pentru darea în locaţiune a încaperilor, precum şi pentru arenda terenurilor şi altor bunuri agricole</t>
  </si>
  <si>
    <t>Restituirea plăţilor în fondul statutar şi a ajutorului financiar temporar</t>
  </si>
  <si>
    <t>TOTAL ELIBERĂRI</t>
  </si>
  <si>
    <t>Încasările pe conturile curente şi conturile de depozit ale persoanelor fizice</t>
  </si>
  <si>
    <t>Eliberări din conturile curente şi din conturile de depozit ale persoanelor fizice</t>
  </si>
  <si>
    <t>Eliberări pentru remunerarea muncii și plăți sociale</t>
  </si>
  <si>
    <t>Eliberări din conturile persoanelor fizice</t>
  </si>
  <si>
    <t>Eliberări din conturile de card</t>
  </si>
  <si>
    <t>Încasările pentru achitarea creditelor</t>
  </si>
  <si>
    <t>Încasările sub forma de ajutor financiar temporar, precum şi plăţile în fondul statutar</t>
  </si>
  <si>
    <t>Încasările din efectuarea operaţiunilor valutare cu documentele de decontare</t>
  </si>
  <si>
    <t>Încasările de la vînzarea averii imobiliare</t>
  </si>
  <si>
    <t xml:space="preserve">Eliberări de  alimentări întreprinderilor Serviciului tehnologiei informaţiei şi comunicaţiilor </t>
  </si>
  <si>
    <t xml:space="preserve">Încasările de la întreprinderile Serviciului tehnologiei informaţiei şi comunicaţiilor </t>
  </si>
  <si>
    <t>Încasările din comercializarea mărfurilor de consum, indiferent de canalul de desfacere</t>
  </si>
  <si>
    <t>Modificarea</t>
  </si>
  <si>
    <t>i - nu sunt incluse datele regiunii transnistrene a Republicii Moldova</t>
  </si>
  <si>
    <t>Eliberări de mijloace băneşti din bancomate</t>
  </si>
  <si>
    <t xml:space="preserve">       mil. lei</t>
  </si>
  <si>
    <r>
      <t>Volumul operațiunilor de casă pe sistemul bancar  din Republica Moldova,
ianuarie - octombrie 2023</t>
    </r>
    <r>
      <rPr>
        <b/>
        <vertAlign val="superscript"/>
        <sz val="16"/>
        <color theme="9" tint="-0.249977111117893"/>
        <rFont val="Times New Roman"/>
        <family val="1"/>
        <charset val="204"/>
      </rPr>
      <t>i</t>
    </r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</si>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</sst>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_-* #,##0.00\ &quot;lei&quot;_-;\-* #,##0.00\ &quot;lei&quot;_-;_-* &quot;-&quot;??\ &quot;lei&quot;_-;_-@_-"/>
    <numFmt numFmtId="166" formatCode="_-* #,##0.00\ _l_e_i_-;\-* #,##0.00\ _l_e_i_-;_-* &quot;-&quot;??\ _l_e_i_-;_-@_-"/>
    <numFmt numFmtId="167" formatCode="_-* #,##0\ &quot;lei&quot;_-;\-* #,##0\ &quot;lei&quot;_-;_-* &quot;-&quot;??\ &quot;lei&quot;_-;_-@_-"/>
    <numFmt numFmtId="168" formatCode="#,##0.0,"/>
    <numFmt numFmtId="169" formatCode="_-* #,##0.000000\ &quot;lei&quot;_-;\-* #,##0.000000\ &quot;lei&quot;_-;_-* &quot;-&quot;??\ &quot;lei&quot;_-;_-@_-"/>
    <numFmt numFmtId="170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9" tint="0.79998168889431442"/>
      <name val="Times New Roman"/>
      <family val="1"/>
    </font>
    <font>
      <sz val="10"/>
      <name val="Times New Roman"/>
      <family val="1"/>
    </font>
    <font>
      <sz val="14"/>
      <color theme="0"/>
      <name val="Times New Roman"/>
      <family val="1"/>
    </font>
    <font>
      <b/>
      <vertAlign val="superscript"/>
      <sz val="16"/>
      <color theme="9" tint="-0.249977111117893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/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2" applyNumberFormat="1" applyFont="1" applyBorder="1" applyAlignment="1">
      <alignment horizontal="left"/>
    </xf>
    <xf numFmtId="0" fontId="3" fillId="0" borderId="0" xfId="2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4" fillId="0" borderId="10" xfId="1" applyFont="1" applyBorder="1" applyAlignment="1">
      <alignment horizontal="left" vertical="center" wrapText="1" indent="1"/>
    </xf>
    <xf numFmtId="168" fontId="4" fillId="0" borderId="1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 indent="1"/>
    </xf>
    <xf numFmtId="168" fontId="4" fillId="0" borderId="4" xfId="1" applyNumberFormat="1" applyFont="1" applyBorder="1" applyAlignment="1">
      <alignment horizontal="right" vertical="center"/>
    </xf>
    <xf numFmtId="0" fontId="8" fillId="4" borderId="14" xfId="2" applyNumberFormat="1" applyFont="1" applyFill="1" applyBorder="1" applyAlignment="1">
      <alignment horizontal="left" vertical="center" wrapText="1"/>
    </xf>
    <xf numFmtId="168" fontId="8" fillId="4" borderId="15" xfId="1" applyNumberFormat="1" applyFont="1" applyFill="1" applyBorder="1" applyAlignment="1">
      <alignment horizontal="right" vertical="center"/>
    </xf>
    <xf numFmtId="0" fontId="4" fillId="0" borderId="3" xfId="2" applyNumberFormat="1" applyFont="1" applyBorder="1" applyAlignment="1">
      <alignment horizontal="left" vertical="center" wrapText="1" indent="1"/>
    </xf>
    <xf numFmtId="168" fontId="4" fillId="0" borderId="4" xfId="2" applyNumberFormat="1" applyFont="1" applyBorder="1" applyAlignment="1">
      <alignment horizontal="right" vertical="center"/>
    </xf>
    <xf numFmtId="0" fontId="8" fillId="4" borderId="6" xfId="2" applyNumberFormat="1" applyFont="1" applyFill="1" applyBorder="1" applyAlignment="1">
      <alignment horizontal="left" vertical="center" wrapText="1"/>
    </xf>
    <xf numFmtId="168" fontId="8" fillId="4" borderId="7" xfId="1" applyNumberFormat="1" applyFont="1" applyFill="1" applyBorder="1" applyAlignment="1">
      <alignment horizontal="right" vertical="center"/>
    </xf>
    <xf numFmtId="0" fontId="9" fillId="0" borderId="3" xfId="2" applyNumberFormat="1" applyFont="1" applyBorder="1" applyAlignment="1">
      <alignment horizontal="left" vertical="center" wrapText="1" indent="3"/>
    </xf>
    <xf numFmtId="165" fontId="10" fillId="0" borderId="0" xfId="2" applyFont="1" applyBorder="1" applyAlignment="1">
      <alignment wrapText="1"/>
    </xf>
    <xf numFmtId="0" fontId="10" fillId="0" borderId="0" xfId="2" applyNumberFormat="1" applyFont="1" applyBorder="1" applyAlignment="1">
      <alignment horizontal="center"/>
    </xf>
    <xf numFmtId="167" fontId="10" fillId="0" borderId="0" xfId="2" applyNumberFormat="1" applyFont="1" applyBorder="1" applyAlignment="1">
      <alignment wrapText="1"/>
    </xf>
    <xf numFmtId="164" fontId="4" fillId="0" borderId="12" xfId="1" applyNumberFormat="1" applyFont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5" xfId="2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0" fontId="12" fillId="0" borderId="0" xfId="2" applyNumberFormat="1" applyFont="1" applyBorder="1" applyAlignment="1">
      <alignment horizontal="center" vertical="center"/>
    </xf>
    <xf numFmtId="169" fontId="10" fillId="0" borderId="0" xfId="2" applyNumberFormat="1" applyFont="1" applyBorder="1" applyAlignment="1">
      <alignment wrapText="1"/>
    </xf>
    <xf numFmtId="164" fontId="4" fillId="0" borderId="5" xfId="2" applyNumberFormat="1" applyFont="1" applyFill="1" applyBorder="1" applyAlignment="1">
      <alignment horizontal="right" vertical="center"/>
    </xf>
    <xf numFmtId="170" fontId="3" fillId="0" borderId="0" xfId="1" applyNumberFormat="1" applyFont="1" applyAlignment="1">
      <alignment horizontal="center" vertical="center"/>
    </xf>
    <xf numFmtId="164" fontId="4" fillId="5" borderId="5" xfId="1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49" fontId="5" fillId="0" borderId="0" xfId="1" applyNumberFormat="1" applyFont="1" applyAlignment="1">
      <alignment horizontal="center"/>
    </xf>
    <xf numFmtId="0" fontId="6" fillId="0" borderId="2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2" fontId="8" fillId="4" borderId="16" xfId="1" applyNumberFormat="1" applyFont="1" applyFill="1" applyBorder="1" applyAlignment="1">
      <alignment horizontal="right" vertical="center"/>
    </xf>
  </cellXfs>
  <cellStyles count="4">
    <cellStyle name="Comma 2" xfId="3"/>
    <cellStyle name="Currency 2" xfId="2"/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showGridLines="0" tabSelected="1" topLeftCell="B1" workbookViewId="0">
      <selection activeCell="B2" sqref="B2:F2"/>
    </sheetView>
  </sheetViews>
  <sheetFormatPr defaultRowHeight="18.75" x14ac:dyDescent="0.3"/>
  <cols>
    <col min="1" max="1" width="9.140625" style="1"/>
    <col min="2" max="2" width="72.28515625" style="5" customWidth="1"/>
    <col min="3" max="3" width="14" style="6" customWidth="1"/>
    <col min="4" max="6" width="14" style="1" customWidth="1"/>
    <col min="7" max="537" width="7.5703125" style="1" customWidth="1"/>
    <col min="538" max="633" width="9.140625" style="1"/>
    <col min="634" max="634" width="66.7109375" style="1" customWidth="1"/>
    <col min="635" max="635" width="19.7109375" style="1" customWidth="1"/>
    <col min="636" max="636" width="21" style="1" customWidth="1"/>
    <col min="637" max="637" width="15.42578125" style="1" customWidth="1"/>
    <col min="638" max="638" width="15.85546875" style="1" customWidth="1"/>
    <col min="639" max="639" width="14.140625" style="1" customWidth="1"/>
    <col min="640" max="640" width="14.7109375" style="1" customWidth="1"/>
    <col min="641" max="889" width="9.140625" style="1"/>
    <col min="890" max="890" width="66.7109375" style="1" customWidth="1"/>
    <col min="891" max="891" width="19.7109375" style="1" customWidth="1"/>
    <col min="892" max="892" width="21" style="1" customWidth="1"/>
    <col min="893" max="893" width="15.42578125" style="1" customWidth="1"/>
    <col min="894" max="894" width="15.85546875" style="1" customWidth="1"/>
    <col min="895" max="895" width="14.140625" style="1" customWidth="1"/>
    <col min="896" max="896" width="14.7109375" style="1" customWidth="1"/>
    <col min="897" max="1145" width="9.140625" style="1"/>
    <col min="1146" max="1146" width="66.7109375" style="1" customWidth="1"/>
    <col min="1147" max="1147" width="19.7109375" style="1" customWidth="1"/>
    <col min="1148" max="1148" width="21" style="1" customWidth="1"/>
    <col min="1149" max="1149" width="15.42578125" style="1" customWidth="1"/>
    <col min="1150" max="1150" width="15.85546875" style="1" customWidth="1"/>
    <col min="1151" max="1151" width="14.140625" style="1" customWidth="1"/>
    <col min="1152" max="1152" width="14.7109375" style="1" customWidth="1"/>
    <col min="1153" max="1401" width="9.140625" style="1"/>
    <col min="1402" max="1402" width="66.7109375" style="1" customWidth="1"/>
    <col min="1403" max="1403" width="19.7109375" style="1" customWidth="1"/>
    <col min="1404" max="1404" width="21" style="1" customWidth="1"/>
    <col min="1405" max="1405" width="15.42578125" style="1" customWidth="1"/>
    <col min="1406" max="1406" width="15.85546875" style="1" customWidth="1"/>
    <col min="1407" max="1407" width="14.140625" style="1" customWidth="1"/>
    <col min="1408" max="1408" width="14.7109375" style="1" customWidth="1"/>
    <col min="1409" max="1657" width="9.140625" style="1"/>
    <col min="1658" max="1658" width="66.7109375" style="1" customWidth="1"/>
    <col min="1659" max="1659" width="19.7109375" style="1" customWidth="1"/>
    <col min="1660" max="1660" width="21" style="1" customWidth="1"/>
    <col min="1661" max="1661" width="15.42578125" style="1" customWidth="1"/>
    <col min="1662" max="1662" width="15.85546875" style="1" customWidth="1"/>
    <col min="1663" max="1663" width="14.140625" style="1" customWidth="1"/>
    <col min="1664" max="1664" width="14.7109375" style="1" customWidth="1"/>
    <col min="1665" max="1913" width="9.140625" style="1"/>
    <col min="1914" max="1914" width="66.7109375" style="1" customWidth="1"/>
    <col min="1915" max="1915" width="19.7109375" style="1" customWidth="1"/>
    <col min="1916" max="1916" width="21" style="1" customWidth="1"/>
    <col min="1917" max="1917" width="15.42578125" style="1" customWidth="1"/>
    <col min="1918" max="1918" width="15.85546875" style="1" customWidth="1"/>
    <col min="1919" max="1919" width="14.140625" style="1" customWidth="1"/>
    <col min="1920" max="1920" width="14.7109375" style="1" customWidth="1"/>
    <col min="1921" max="2169" width="9.140625" style="1"/>
    <col min="2170" max="2170" width="66.7109375" style="1" customWidth="1"/>
    <col min="2171" max="2171" width="19.7109375" style="1" customWidth="1"/>
    <col min="2172" max="2172" width="21" style="1" customWidth="1"/>
    <col min="2173" max="2173" width="15.42578125" style="1" customWidth="1"/>
    <col min="2174" max="2174" width="15.85546875" style="1" customWidth="1"/>
    <col min="2175" max="2175" width="14.140625" style="1" customWidth="1"/>
    <col min="2176" max="2176" width="14.7109375" style="1" customWidth="1"/>
    <col min="2177" max="2425" width="9.140625" style="1"/>
    <col min="2426" max="2426" width="66.7109375" style="1" customWidth="1"/>
    <col min="2427" max="2427" width="19.7109375" style="1" customWidth="1"/>
    <col min="2428" max="2428" width="21" style="1" customWidth="1"/>
    <col min="2429" max="2429" width="15.42578125" style="1" customWidth="1"/>
    <col min="2430" max="2430" width="15.85546875" style="1" customWidth="1"/>
    <col min="2431" max="2431" width="14.140625" style="1" customWidth="1"/>
    <col min="2432" max="2432" width="14.7109375" style="1" customWidth="1"/>
    <col min="2433" max="2681" width="9.140625" style="1"/>
    <col min="2682" max="2682" width="66.7109375" style="1" customWidth="1"/>
    <col min="2683" max="2683" width="19.7109375" style="1" customWidth="1"/>
    <col min="2684" max="2684" width="21" style="1" customWidth="1"/>
    <col min="2685" max="2685" width="15.42578125" style="1" customWidth="1"/>
    <col min="2686" max="2686" width="15.85546875" style="1" customWidth="1"/>
    <col min="2687" max="2687" width="14.140625" style="1" customWidth="1"/>
    <col min="2688" max="2688" width="14.7109375" style="1" customWidth="1"/>
    <col min="2689" max="2937" width="9.140625" style="1"/>
    <col min="2938" max="2938" width="66.7109375" style="1" customWidth="1"/>
    <col min="2939" max="2939" width="19.7109375" style="1" customWidth="1"/>
    <col min="2940" max="2940" width="21" style="1" customWidth="1"/>
    <col min="2941" max="2941" width="15.42578125" style="1" customWidth="1"/>
    <col min="2942" max="2942" width="15.85546875" style="1" customWidth="1"/>
    <col min="2943" max="2943" width="14.140625" style="1" customWidth="1"/>
    <col min="2944" max="2944" width="14.7109375" style="1" customWidth="1"/>
    <col min="2945" max="3193" width="9.140625" style="1"/>
    <col min="3194" max="3194" width="66.7109375" style="1" customWidth="1"/>
    <col min="3195" max="3195" width="19.7109375" style="1" customWidth="1"/>
    <col min="3196" max="3196" width="21" style="1" customWidth="1"/>
    <col min="3197" max="3197" width="15.42578125" style="1" customWidth="1"/>
    <col min="3198" max="3198" width="15.85546875" style="1" customWidth="1"/>
    <col min="3199" max="3199" width="14.140625" style="1" customWidth="1"/>
    <col min="3200" max="3200" width="14.7109375" style="1" customWidth="1"/>
    <col min="3201" max="3449" width="9.140625" style="1"/>
    <col min="3450" max="3450" width="66.7109375" style="1" customWidth="1"/>
    <col min="3451" max="3451" width="19.7109375" style="1" customWidth="1"/>
    <col min="3452" max="3452" width="21" style="1" customWidth="1"/>
    <col min="3453" max="3453" width="15.42578125" style="1" customWidth="1"/>
    <col min="3454" max="3454" width="15.85546875" style="1" customWidth="1"/>
    <col min="3455" max="3455" width="14.140625" style="1" customWidth="1"/>
    <col min="3456" max="3456" width="14.7109375" style="1" customWidth="1"/>
    <col min="3457" max="3705" width="9.140625" style="1"/>
    <col min="3706" max="3706" width="66.7109375" style="1" customWidth="1"/>
    <col min="3707" max="3707" width="19.7109375" style="1" customWidth="1"/>
    <col min="3708" max="3708" width="21" style="1" customWidth="1"/>
    <col min="3709" max="3709" width="15.42578125" style="1" customWidth="1"/>
    <col min="3710" max="3710" width="15.85546875" style="1" customWidth="1"/>
    <col min="3711" max="3711" width="14.140625" style="1" customWidth="1"/>
    <col min="3712" max="3712" width="14.7109375" style="1" customWidth="1"/>
    <col min="3713" max="3961" width="9.140625" style="1"/>
    <col min="3962" max="3962" width="66.7109375" style="1" customWidth="1"/>
    <col min="3963" max="3963" width="19.7109375" style="1" customWidth="1"/>
    <col min="3964" max="3964" width="21" style="1" customWidth="1"/>
    <col min="3965" max="3965" width="15.42578125" style="1" customWidth="1"/>
    <col min="3966" max="3966" width="15.85546875" style="1" customWidth="1"/>
    <col min="3967" max="3967" width="14.140625" style="1" customWidth="1"/>
    <col min="3968" max="3968" width="14.7109375" style="1" customWidth="1"/>
    <col min="3969" max="4217" width="9.140625" style="1"/>
    <col min="4218" max="4218" width="66.7109375" style="1" customWidth="1"/>
    <col min="4219" max="4219" width="19.7109375" style="1" customWidth="1"/>
    <col min="4220" max="4220" width="21" style="1" customWidth="1"/>
    <col min="4221" max="4221" width="15.42578125" style="1" customWidth="1"/>
    <col min="4222" max="4222" width="15.85546875" style="1" customWidth="1"/>
    <col min="4223" max="4223" width="14.140625" style="1" customWidth="1"/>
    <col min="4224" max="4224" width="14.7109375" style="1" customWidth="1"/>
    <col min="4225" max="4473" width="9.140625" style="1"/>
    <col min="4474" max="4474" width="66.7109375" style="1" customWidth="1"/>
    <col min="4475" max="4475" width="19.7109375" style="1" customWidth="1"/>
    <col min="4476" max="4476" width="21" style="1" customWidth="1"/>
    <col min="4477" max="4477" width="15.42578125" style="1" customWidth="1"/>
    <col min="4478" max="4478" width="15.85546875" style="1" customWidth="1"/>
    <col min="4479" max="4479" width="14.140625" style="1" customWidth="1"/>
    <col min="4480" max="4480" width="14.7109375" style="1" customWidth="1"/>
    <col min="4481" max="4729" width="9.140625" style="1"/>
    <col min="4730" max="4730" width="66.7109375" style="1" customWidth="1"/>
    <col min="4731" max="4731" width="19.7109375" style="1" customWidth="1"/>
    <col min="4732" max="4732" width="21" style="1" customWidth="1"/>
    <col min="4733" max="4733" width="15.42578125" style="1" customWidth="1"/>
    <col min="4734" max="4734" width="15.85546875" style="1" customWidth="1"/>
    <col min="4735" max="4735" width="14.140625" style="1" customWidth="1"/>
    <col min="4736" max="4736" width="14.7109375" style="1" customWidth="1"/>
    <col min="4737" max="4985" width="9.140625" style="1"/>
    <col min="4986" max="4986" width="66.7109375" style="1" customWidth="1"/>
    <col min="4987" max="4987" width="19.7109375" style="1" customWidth="1"/>
    <col min="4988" max="4988" width="21" style="1" customWidth="1"/>
    <col min="4989" max="4989" width="15.42578125" style="1" customWidth="1"/>
    <col min="4990" max="4990" width="15.85546875" style="1" customWidth="1"/>
    <col min="4991" max="4991" width="14.140625" style="1" customWidth="1"/>
    <col min="4992" max="4992" width="14.7109375" style="1" customWidth="1"/>
    <col min="4993" max="5241" width="9.140625" style="1"/>
    <col min="5242" max="5242" width="66.7109375" style="1" customWidth="1"/>
    <col min="5243" max="5243" width="19.7109375" style="1" customWidth="1"/>
    <col min="5244" max="5244" width="21" style="1" customWidth="1"/>
    <col min="5245" max="5245" width="15.42578125" style="1" customWidth="1"/>
    <col min="5246" max="5246" width="15.85546875" style="1" customWidth="1"/>
    <col min="5247" max="5247" width="14.140625" style="1" customWidth="1"/>
    <col min="5248" max="5248" width="14.7109375" style="1" customWidth="1"/>
    <col min="5249" max="5497" width="9.140625" style="1"/>
    <col min="5498" max="5498" width="66.7109375" style="1" customWidth="1"/>
    <col min="5499" max="5499" width="19.7109375" style="1" customWidth="1"/>
    <col min="5500" max="5500" width="21" style="1" customWidth="1"/>
    <col min="5501" max="5501" width="15.42578125" style="1" customWidth="1"/>
    <col min="5502" max="5502" width="15.85546875" style="1" customWidth="1"/>
    <col min="5503" max="5503" width="14.140625" style="1" customWidth="1"/>
    <col min="5504" max="5504" width="14.7109375" style="1" customWidth="1"/>
    <col min="5505" max="5753" width="9.140625" style="1"/>
    <col min="5754" max="5754" width="66.7109375" style="1" customWidth="1"/>
    <col min="5755" max="5755" width="19.7109375" style="1" customWidth="1"/>
    <col min="5756" max="5756" width="21" style="1" customWidth="1"/>
    <col min="5757" max="5757" width="15.42578125" style="1" customWidth="1"/>
    <col min="5758" max="5758" width="15.85546875" style="1" customWidth="1"/>
    <col min="5759" max="5759" width="14.140625" style="1" customWidth="1"/>
    <col min="5760" max="5760" width="14.7109375" style="1" customWidth="1"/>
    <col min="5761" max="6009" width="9.140625" style="1"/>
    <col min="6010" max="6010" width="66.7109375" style="1" customWidth="1"/>
    <col min="6011" max="6011" width="19.7109375" style="1" customWidth="1"/>
    <col min="6012" max="6012" width="21" style="1" customWidth="1"/>
    <col min="6013" max="6013" width="15.42578125" style="1" customWidth="1"/>
    <col min="6014" max="6014" width="15.85546875" style="1" customWidth="1"/>
    <col min="6015" max="6015" width="14.140625" style="1" customWidth="1"/>
    <col min="6016" max="6016" width="14.7109375" style="1" customWidth="1"/>
    <col min="6017" max="6265" width="9.140625" style="1"/>
    <col min="6266" max="6266" width="66.7109375" style="1" customWidth="1"/>
    <col min="6267" max="6267" width="19.7109375" style="1" customWidth="1"/>
    <col min="6268" max="6268" width="21" style="1" customWidth="1"/>
    <col min="6269" max="6269" width="15.42578125" style="1" customWidth="1"/>
    <col min="6270" max="6270" width="15.85546875" style="1" customWidth="1"/>
    <col min="6271" max="6271" width="14.140625" style="1" customWidth="1"/>
    <col min="6272" max="6272" width="14.7109375" style="1" customWidth="1"/>
    <col min="6273" max="6521" width="9.140625" style="1"/>
    <col min="6522" max="6522" width="66.7109375" style="1" customWidth="1"/>
    <col min="6523" max="6523" width="19.7109375" style="1" customWidth="1"/>
    <col min="6524" max="6524" width="21" style="1" customWidth="1"/>
    <col min="6525" max="6525" width="15.42578125" style="1" customWidth="1"/>
    <col min="6526" max="6526" width="15.85546875" style="1" customWidth="1"/>
    <col min="6527" max="6527" width="14.140625" style="1" customWidth="1"/>
    <col min="6528" max="6528" width="14.7109375" style="1" customWidth="1"/>
    <col min="6529" max="6777" width="9.140625" style="1"/>
    <col min="6778" max="6778" width="66.7109375" style="1" customWidth="1"/>
    <col min="6779" max="6779" width="19.7109375" style="1" customWidth="1"/>
    <col min="6780" max="6780" width="21" style="1" customWidth="1"/>
    <col min="6781" max="6781" width="15.42578125" style="1" customWidth="1"/>
    <col min="6782" max="6782" width="15.85546875" style="1" customWidth="1"/>
    <col min="6783" max="6783" width="14.140625" style="1" customWidth="1"/>
    <col min="6784" max="6784" width="14.7109375" style="1" customWidth="1"/>
    <col min="6785" max="7033" width="9.140625" style="1"/>
    <col min="7034" max="7034" width="66.7109375" style="1" customWidth="1"/>
    <col min="7035" max="7035" width="19.7109375" style="1" customWidth="1"/>
    <col min="7036" max="7036" width="21" style="1" customWidth="1"/>
    <col min="7037" max="7037" width="15.42578125" style="1" customWidth="1"/>
    <col min="7038" max="7038" width="15.85546875" style="1" customWidth="1"/>
    <col min="7039" max="7039" width="14.140625" style="1" customWidth="1"/>
    <col min="7040" max="7040" width="14.7109375" style="1" customWidth="1"/>
    <col min="7041" max="7289" width="9.140625" style="1"/>
    <col min="7290" max="7290" width="66.7109375" style="1" customWidth="1"/>
    <col min="7291" max="7291" width="19.7109375" style="1" customWidth="1"/>
    <col min="7292" max="7292" width="21" style="1" customWidth="1"/>
    <col min="7293" max="7293" width="15.42578125" style="1" customWidth="1"/>
    <col min="7294" max="7294" width="15.85546875" style="1" customWidth="1"/>
    <col min="7295" max="7295" width="14.140625" style="1" customWidth="1"/>
    <col min="7296" max="7296" width="14.7109375" style="1" customWidth="1"/>
    <col min="7297" max="7545" width="9.140625" style="1"/>
    <col min="7546" max="7546" width="66.7109375" style="1" customWidth="1"/>
    <col min="7547" max="7547" width="19.7109375" style="1" customWidth="1"/>
    <col min="7548" max="7548" width="21" style="1" customWidth="1"/>
    <col min="7549" max="7549" width="15.42578125" style="1" customWidth="1"/>
    <col min="7550" max="7550" width="15.85546875" style="1" customWidth="1"/>
    <col min="7551" max="7551" width="14.140625" style="1" customWidth="1"/>
    <col min="7552" max="7552" width="14.7109375" style="1" customWidth="1"/>
    <col min="7553" max="7801" width="9.140625" style="1"/>
    <col min="7802" max="7802" width="66.7109375" style="1" customWidth="1"/>
    <col min="7803" max="7803" width="19.7109375" style="1" customWidth="1"/>
    <col min="7804" max="7804" width="21" style="1" customWidth="1"/>
    <col min="7805" max="7805" width="15.42578125" style="1" customWidth="1"/>
    <col min="7806" max="7806" width="15.85546875" style="1" customWidth="1"/>
    <col min="7807" max="7807" width="14.140625" style="1" customWidth="1"/>
    <col min="7808" max="7808" width="14.7109375" style="1" customWidth="1"/>
    <col min="7809" max="8057" width="9.140625" style="1"/>
    <col min="8058" max="8058" width="66.7109375" style="1" customWidth="1"/>
    <col min="8059" max="8059" width="19.7109375" style="1" customWidth="1"/>
    <col min="8060" max="8060" width="21" style="1" customWidth="1"/>
    <col min="8061" max="8061" width="15.42578125" style="1" customWidth="1"/>
    <col min="8062" max="8062" width="15.85546875" style="1" customWidth="1"/>
    <col min="8063" max="8063" width="14.140625" style="1" customWidth="1"/>
    <col min="8064" max="8064" width="14.7109375" style="1" customWidth="1"/>
    <col min="8065" max="8313" width="9.140625" style="1"/>
    <col min="8314" max="8314" width="66.7109375" style="1" customWidth="1"/>
    <col min="8315" max="8315" width="19.7109375" style="1" customWidth="1"/>
    <col min="8316" max="8316" width="21" style="1" customWidth="1"/>
    <col min="8317" max="8317" width="15.42578125" style="1" customWidth="1"/>
    <col min="8318" max="8318" width="15.85546875" style="1" customWidth="1"/>
    <col min="8319" max="8319" width="14.140625" style="1" customWidth="1"/>
    <col min="8320" max="8320" width="14.7109375" style="1" customWidth="1"/>
    <col min="8321" max="8569" width="9.140625" style="1"/>
    <col min="8570" max="8570" width="66.7109375" style="1" customWidth="1"/>
    <col min="8571" max="8571" width="19.7109375" style="1" customWidth="1"/>
    <col min="8572" max="8572" width="21" style="1" customWidth="1"/>
    <col min="8573" max="8573" width="15.42578125" style="1" customWidth="1"/>
    <col min="8574" max="8574" width="15.85546875" style="1" customWidth="1"/>
    <col min="8575" max="8575" width="14.140625" style="1" customWidth="1"/>
    <col min="8576" max="8576" width="14.7109375" style="1" customWidth="1"/>
    <col min="8577" max="8825" width="9.140625" style="1"/>
    <col min="8826" max="8826" width="66.7109375" style="1" customWidth="1"/>
    <col min="8827" max="8827" width="19.7109375" style="1" customWidth="1"/>
    <col min="8828" max="8828" width="21" style="1" customWidth="1"/>
    <col min="8829" max="8829" width="15.42578125" style="1" customWidth="1"/>
    <col min="8830" max="8830" width="15.85546875" style="1" customWidth="1"/>
    <col min="8831" max="8831" width="14.140625" style="1" customWidth="1"/>
    <col min="8832" max="8832" width="14.7109375" style="1" customWidth="1"/>
    <col min="8833" max="9081" width="9.140625" style="1"/>
    <col min="9082" max="9082" width="66.7109375" style="1" customWidth="1"/>
    <col min="9083" max="9083" width="19.7109375" style="1" customWidth="1"/>
    <col min="9084" max="9084" width="21" style="1" customWidth="1"/>
    <col min="9085" max="9085" width="15.42578125" style="1" customWidth="1"/>
    <col min="9086" max="9086" width="15.85546875" style="1" customWidth="1"/>
    <col min="9087" max="9087" width="14.140625" style="1" customWidth="1"/>
    <col min="9088" max="9088" width="14.7109375" style="1" customWidth="1"/>
    <col min="9089" max="9337" width="9.140625" style="1"/>
    <col min="9338" max="9338" width="66.7109375" style="1" customWidth="1"/>
    <col min="9339" max="9339" width="19.7109375" style="1" customWidth="1"/>
    <col min="9340" max="9340" width="21" style="1" customWidth="1"/>
    <col min="9341" max="9341" width="15.42578125" style="1" customWidth="1"/>
    <col min="9342" max="9342" width="15.85546875" style="1" customWidth="1"/>
    <col min="9343" max="9343" width="14.140625" style="1" customWidth="1"/>
    <col min="9344" max="9344" width="14.7109375" style="1" customWidth="1"/>
    <col min="9345" max="9593" width="9.140625" style="1"/>
    <col min="9594" max="9594" width="66.7109375" style="1" customWidth="1"/>
    <col min="9595" max="9595" width="19.7109375" style="1" customWidth="1"/>
    <col min="9596" max="9596" width="21" style="1" customWidth="1"/>
    <col min="9597" max="9597" width="15.42578125" style="1" customWidth="1"/>
    <col min="9598" max="9598" width="15.85546875" style="1" customWidth="1"/>
    <col min="9599" max="9599" width="14.140625" style="1" customWidth="1"/>
    <col min="9600" max="9600" width="14.7109375" style="1" customWidth="1"/>
    <col min="9601" max="9849" width="9.140625" style="1"/>
    <col min="9850" max="9850" width="66.7109375" style="1" customWidth="1"/>
    <col min="9851" max="9851" width="19.7109375" style="1" customWidth="1"/>
    <col min="9852" max="9852" width="21" style="1" customWidth="1"/>
    <col min="9853" max="9853" width="15.42578125" style="1" customWidth="1"/>
    <col min="9854" max="9854" width="15.85546875" style="1" customWidth="1"/>
    <col min="9855" max="9855" width="14.140625" style="1" customWidth="1"/>
    <col min="9856" max="9856" width="14.7109375" style="1" customWidth="1"/>
    <col min="9857" max="10105" width="9.140625" style="1"/>
    <col min="10106" max="10106" width="66.7109375" style="1" customWidth="1"/>
    <col min="10107" max="10107" width="19.7109375" style="1" customWidth="1"/>
    <col min="10108" max="10108" width="21" style="1" customWidth="1"/>
    <col min="10109" max="10109" width="15.42578125" style="1" customWidth="1"/>
    <col min="10110" max="10110" width="15.85546875" style="1" customWidth="1"/>
    <col min="10111" max="10111" width="14.140625" style="1" customWidth="1"/>
    <col min="10112" max="10112" width="14.7109375" style="1" customWidth="1"/>
    <col min="10113" max="10361" width="9.140625" style="1"/>
    <col min="10362" max="10362" width="66.7109375" style="1" customWidth="1"/>
    <col min="10363" max="10363" width="19.7109375" style="1" customWidth="1"/>
    <col min="10364" max="10364" width="21" style="1" customWidth="1"/>
    <col min="10365" max="10365" width="15.42578125" style="1" customWidth="1"/>
    <col min="10366" max="10366" width="15.85546875" style="1" customWidth="1"/>
    <col min="10367" max="10367" width="14.140625" style="1" customWidth="1"/>
    <col min="10368" max="10368" width="14.7109375" style="1" customWidth="1"/>
    <col min="10369" max="10617" width="9.140625" style="1"/>
    <col min="10618" max="10618" width="66.7109375" style="1" customWidth="1"/>
    <col min="10619" max="10619" width="19.7109375" style="1" customWidth="1"/>
    <col min="10620" max="10620" width="21" style="1" customWidth="1"/>
    <col min="10621" max="10621" width="15.42578125" style="1" customWidth="1"/>
    <col min="10622" max="10622" width="15.85546875" style="1" customWidth="1"/>
    <col min="10623" max="10623" width="14.140625" style="1" customWidth="1"/>
    <col min="10624" max="10624" width="14.7109375" style="1" customWidth="1"/>
    <col min="10625" max="10873" width="9.140625" style="1"/>
    <col min="10874" max="10874" width="66.7109375" style="1" customWidth="1"/>
    <col min="10875" max="10875" width="19.7109375" style="1" customWidth="1"/>
    <col min="10876" max="10876" width="21" style="1" customWidth="1"/>
    <col min="10877" max="10877" width="15.42578125" style="1" customWidth="1"/>
    <col min="10878" max="10878" width="15.85546875" style="1" customWidth="1"/>
    <col min="10879" max="10879" width="14.140625" style="1" customWidth="1"/>
    <col min="10880" max="10880" width="14.7109375" style="1" customWidth="1"/>
    <col min="10881" max="11129" width="9.140625" style="1"/>
    <col min="11130" max="11130" width="66.7109375" style="1" customWidth="1"/>
    <col min="11131" max="11131" width="19.7109375" style="1" customWidth="1"/>
    <col min="11132" max="11132" width="21" style="1" customWidth="1"/>
    <col min="11133" max="11133" width="15.42578125" style="1" customWidth="1"/>
    <col min="11134" max="11134" width="15.85546875" style="1" customWidth="1"/>
    <col min="11135" max="11135" width="14.140625" style="1" customWidth="1"/>
    <col min="11136" max="11136" width="14.7109375" style="1" customWidth="1"/>
    <col min="11137" max="11385" width="9.140625" style="1"/>
    <col min="11386" max="11386" width="66.7109375" style="1" customWidth="1"/>
    <col min="11387" max="11387" width="19.7109375" style="1" customWidth="1"/>
    <col min="11388" max="11388" width="21" style="1" customWidth="1"/>
    <col min="11389" max="11389" width="15.42578125" style="1" customWidth="1"/>
    <col min="11390" max="11390" width="15.85546875" style="1" customWidth="1"/>
    <col min="11391" max="11391" width="14.140625" style="1" customWidth="1"/>
    <col min="11392" max="11392" width="14.7109375" style="1" customWidth="1"/>
    <col min="11393" max="11641" width="9.140625" style="1"/>
    <col min="11642" max="11642" width="66.7109375" style="1" customWidth="1"/>
    <col min="11643" max="11643" width="19.7109375" style="1" customWidth="1"/>
    <col min="11644" max="11644" width="21" style="1" customWidth="1"/>
    <col min="11645" max="11645" width="15.42578125" style="1" customWidth="1"/>
    <col min="11646" max="11646" width="15.85546875" style="1" customWidth="1"/>
    <col min="11647" max="11647" width="14.140625" style="1" customWidth="1"/>
    <col min="11648" max="11648" width="14.7109375" style="1" customWidth="1"/>
    <col min="11649" max="11897" width="9.140625" style="1"/>
    <col min="11898" max="11898" width="66.7109375" style="1" customWidth="1"/>
    <col min="11899" max="11899" width="19.7109375" style="1" customWidth="1"/>
    <col min="11900" max="11900" width="21" style="1" customWidth="1"/>
    <col min="11901" max="11901" width="15.42578125" style="1" customWidth="1"/>
    <col min="11902" max="11902" width="15.85546875" style="1" customWidth="1"/>
    <col min="11903" max="11903" width="14.140625" style="1" customWidth="1"/>
    <col min="11904" max="11904" width="14.7109375" style="1" customWidth="1"/>
    <col min="11905" max="12153" width="9.140625" style="1"/>
    <col min="12154" max="12154" width="66.7109375" style="1" customWidth="1"/>
    <col min="12155" max="12155" width="19.7109375" style="1" customWidth="1"/>
    <col min="12156" max="12156" width="21" style="1" customWidth="1"/>
    <col min="12157" max="12157" width="15.42578125" style="1" customWidth="1"/>
    <col min="12158" max="12158" width="15.85546875" style="1" customWidth="1"/>
    <col min="12159" max="12159" width="14.140625" style="1" customWidth="1"/>
    <col min="12160" max="12160" width="14.7109375" style="1" customWidth="1"/>
    <col min="12161" max="12409" width="9.140625" style="1"/>
    <col min="12410" max="12410" width="66.7109375" style="1" customWidth="1"/>
    <col min="12411" max="12411" width="19.7109375" style="1" customWidth="1"/>
    <col min="12412" max="12412" width="21" style="1" customWidth="1"/>
    <col min="12413" max="12413" width="15.42578125" style="1" customWidth="1"/>
    <col min="12414" max="12414" width="15.85546875" style="1" customWidth="1"/>
    <col min="12415" max="12415" width="14.140625" style="1" customWidth="1"/>
    <col min="12416" max="12416" width="14.7109375" style="1" customWidth="1"/>
    <col min="12417" max="12665" width="9.140625" style="1"/>
    <col min="12666" max="12666" width="66.7109375" style="1" customWidth="1"/>
    <col min="12667" max="12667" width="19.7109375" style="1" customWidth="1"/>
    <col min="12668" max="12668" width="21" style="1" customWidth="1"/>
    <col min="12669" max="12669" width="15.42578125" style="1" customWidth="1"/>
    <col min="12670" max="12670" width="15.85546875" style="1" customWidth="1"/>
    <col min="12671" max="12671" width="14.140625" style="1" customWidth="1"/>
    <col min="12672" max="12672" width="14.7109375" style="1" customWidth="1"/>
    <col min="12673" max="12921" width="9.140625" style="1"/>
    <col min="12922" max="12922" width="66.7109375" style="1" customWidth="1"/>
    <col min="12923" max="12923" width="19.7109375" style="1" customWidth="1"/>
    <col min="12924" max="12924" width="21" style="1" customWidth="1"/>
    <col min="12925" max="12925" width="15.42578125" style="1" customWidth="1"/>
    <col min="12926" max="12926" width="15.85546875" style="1" customWidth="1"/>
    <col min="12927" max="12927" width="14.140625" style="1" customWidth="1"/>
    <col min="12928" max="12928" width="14.7109375" style="1" customWidth="1"/>
    <col min="12929" max="13177" width="9.140625" style="1"/>
    <col min="13178" max="13178" width="66.7109375" style="1" customWidth="1"/>
    <col min="13179" max="13179" width="19.7109375" style="1" customWidth="1"/>
    <col min="13180" max="13180" width="21" style="1" customWidth="1"/>
    <col min="13181" max="13181" width="15.42578125" style="1" customWidth="1"/>
    <col min="13182" max="13182" width="15.85546875" style="1" customWidth="1"/>
    <col min="13183" max="13183" width="14.140625" style="1" customWidth="1"/>
    <col min="13184" max="13184" width="14.7109375" style="1" customWidth="1"/>
    <col min="13185" max="13433" width="9.140625" style="1"/>
    <col min="13434" max="13434" width="66.7109375" style="1" customWidth="1"/>
    <col min="13435" max="13435" width="19.7109375" style="1" customWidth="1"/>
    <col min="13436" max="13436" width="21" style="1" customWidth="1"/>
    <col min="13437" max="13437" width="15.42578125" style="1" customWidth="1"/>
    <col min="13438" max="13438" width="15.85546875" style="1" customWidth="1"/>
    <col min="13439" max="13439" width="14.140625" style="1" customWidth="1"/>
    <col min="13440" max="13440" width="14.7109375" style="1" customWidth="1"/>
    <col min="13441" max="13689" width="9.140625" style="1"/>
    <col min="13690" max="13690" width="66.7109375" style="1" customWidth="1"/>
    <col min="13691" max="13691" width="19.7109375" style="1" customWidth="1"/>
    <col min="13692" max="13692" width="21" style="1" customWidth="1"/>
    <col min="13693" max="13693" width="15.42578125" style="1" customWidth="1"/>
    <col min="13694" max="13694" width="15.85546875" style="1" customWidth="1"/>
    <col min="13695" max="13695" width="14.140625" style="1" customWidth="1"/>
    <col min="13696" max="13696" width="14.7109375" style="1" customWidth="1"/>
    <col min="13697" max="13945" width="9.140625" style="1"/>
    <col min="13946" max="13946" width="66.7109375" style="1" customWidth="1"/>
    <col min="13947" max="13947" width="19.7109375" style="1" customWidth="1"/>
    <col min="13948" max="13948" width="21" style="1" customWidth="1"/>
    <col min="13949" max="13949" width="15.42578125" style="1" customWidth="1"/>
    <col min="13950" max="13950" width="15.85546875" style="1" customWidth="1"/>
    <col min="13951" max="13951" width="14.140625" style="1" customWidth="1"/>
    <col min="13952" max="13952" width="14.7109375" style="1" customWidth="1"/>
    <col min="13953" max="14201" width="9.140625" style="1"/>
    <col min="14202" max="14202" width="66.7109375" style="1" customWidth="1"/>
    <col min="14203" max="14203" width="19.7109375" style="1" customWidth="1"/>
    <col min="14204" max="14204" width="21" style="1" customWidth="1"/>
    <col min="14205" max="14205" width="15.42578125" style="1" customWidth="1"/>
    <col min="14206" max="14206" width="15.85546875" style="1" customWidth="1"/>
    <col min="14207" max="14207" width="14.140625" style="1" customWidth="1"/>
    <col min="14208" max="14208" width="14.7109375" style="1" customWidth="1"/>
    <col min="14209" max="14457" width="9.140625" style="1"/>
    <col min="14458" max="14458" width="66.7109375" style="1" customWidth="1"/>
    <col min="14459" max="14459" width="19.7109375" style="1" customWidth="1"/>
    <col min="14460" max="14460" width="21" style="1" customWidth="1"/>
    <col min="14461" max="14461" width="15.42578125" style="1" customWidth="1"/>
    <col min="14462" max="14462" width="15.85546875" style="1" customWidth="1"/>
    <col min="14463" max="14463" width="14.140625" style="1" customWidth="1"/>
    <col min="14464" max="14464" width="14.7109375" style="1" customWidth="1"/>
    <col min="14465" max="14713" width="9.140625" style="1"/>
    <col min="14714" max="14714" width="66.7109375" style="1" customWidth="1"/>
    <col min="14715" max="14715" width="19.7109375" style="1" customWidth="1"/>
    <col min="14716" max="14716" width="21" style="1" customWidth="1"/>
    <col min="14717" max="14717" width="15.42578125" style="1" customWidth="1"/>
    <col min="14718" max="14718" width="15.85546875" style="1" customWidth="1"/>
    <col min="14719" max="14719" width="14.140625" style="1" customWidth="1"/>
    <col min="14720" max="14720" width="14.7109375" style="1" customWidth="1"/>
    <col min="14721" max="14969" width="9.140625" style="1"/>
    <col min="14970" max="14970" width="66.7109375" style="1" customWidth="1"/>
    <col min="14971" max="14971" width="19.7109375" style="1" customWidth="1"/>
    <col min="14972" max="14972" width="21" style="1" customWidth="1"/>
    <col min="14973" max="14973" width="15.42578125" style="1" customWidth="1"/>
    <col min="14974" max="14974" width="15.85546875" style="1" customWidth="1"/>
    <col min="14975" max="14975" width="14.140625" style="1" customWidth="1"/>
    <col min="14976" max="14976" width="14.7109375" style="1" customWidth="1"/>
    <col min="14977" max="15225" width="9.140625" style="1"/>
    <col min="15226" max="15226" width="66.7109375" style="1" customWidth="1"/>
    <col min="15227" max="15227" width="19.7109375" style="1" customWidth="1"/>
    <col min="15228" max="15228" width="21" style="1" customWidth="1"/>
    <col min="15229" max="15229" width="15.42578125" style="1" customWidth="1"/>
    <col min="15230" max="15230" width="15.85546875" style="1" customWidth="1"/>
    <col min="15231" max="15231" width="14.140625" style="1" customWidth="1"/>
    <col min="15232" max="15232" width="14.7109375" style="1" customWidth="1"/>
    <col min="15233" max="15481" width="9.140625" style="1"/>
    <col min="15482" max="15482" width="66.7109375" style="1" customWidth="1"/>
    <col min="15483" max="15483" width="19.7109375" style="1" customWidth="1"/>
    <col min="15484" max="15484" width="21" style="1" customWidth="1"/>
    <col min="15485" max="15485" width="15.42578125" style="1" customWidth="1"/>
    <col min="15486" max="15486" width="15.85546875" style="1" customWidth="1"/>
    <col min="15487" max="15487" width="14.140625" style="1" customWidth="1"/>
    <col min="15488" max="15488" width="14.7109375" style="1" customWidth="1"/>
    <col min="15489" max="16384" width="9.140625" style="1"/>
  </cols>
  <sheetData>
    <row r="1" spans="2:12" ht="24" customHeight="1" x14ac:dyDescent="0.3">
      <c r="B1" s="37"/>
      <c r="C1" s="37"/>
      <c r="D1" s="37"/>
      <c r="E1" s="37"/>
    </row>
    <row r="2" spans="2:12" ht="39" customHeight="1" x14ac:dyDescent="0.3">
      <c r="B2" s="38" t="s">
        <v>44</v>
      </c>
      <c r="C2" s="39"/>
      <c r="D2" s="39"/>
      <c r="E2" s="39"/>
      <c r="F2" s="39"/>
    </row>
    <row r="3" spans="2:12" ht="21" customHeight="1" x14ac:dyDescent="0.3">
      <c r="B3" s="40" t="s">
        <v>43</v>
      </c>
      <c r="C3" s="40"/>
      <c r="D3" s="40"/>
      <c r="E3" s="40"/>
      <c r="F3" s="40"/>
    </row>
    <row r="4" spans="2:12" ht="23.25" customHeight="1" x14ac:dyDescent="0.3">
      <c r="B4" s="41"/>
      <c r="C4" s="42" t="s">
        <v>0</v>
      </c>
      <c r="D4" s="42"/>
      <c r="E4" s="43" t="s">
        <v>40</v>
      </c>
      <c r="F4" s="43"/>
    </row>
    <row r="5" spans="2:12" ht="38.25" customHeight="1" x14ac:dyDescent="0.3">
      <c r="B5" s="41"/>
      <c r="C5" s="7">
        <v>2022</v>
      </c>
      <c r="D5" s="7">
        <v>2023</v>
      </c>
      <c r="E5" s="34" t="s">
        <v>1</v>
      </c>
      <c r="F5" s="34" t="s">
        <v>2</v>
      </c>
    </row>
    <row r="6" spans="2:12" ht="16.5" customHeight="1" x14ac:dyDescent="0.3">
      <c r="B6" s="7" t="s">
        <v>3</v>
      </c>
      <c r="C6" s="33">
        <v>1</v>
      </c>
      <c r="D6" s="8">
        <v>2</v>
      </c>
      <c r="E6" s="8">
        <v>3</v>
      </c>
      <c r="F6" s="8">
        <v>4</v>
      </c>
    </row>
    <row r="7" spans="2:12" s="2" customFormat="1" ht="23.25" customHeight="1" x14ac:dyDescent="0.25">
      <c r="B7" s="35" t="s">
        <v>4</v>
      </c>
      <c r="C7" s="35"/>
      <c r="D7" s="35"/>
      <c r="E7" s="35"/>
      <c r="F7" s="35"/>
    </row>
    <row r="8" spans="2:12" s="2" customFormat="1" ht="36" customHeight="1" x14ac:dyDescent="0.25">
      <c r="B8" s="9" t="s">
        <v>39</v>
      </c>
      <c r="C8" s="10">
        <v>77191862.287</v>
      </c>
      <c r="D8" s="10">
        <v>76204599.873429984</v>
      </c>
      <c r="E8" s="10">
        <f t="shared" ref="E8:E24" si="0">+D8-C8</f>
        <v>-987262.41357001662</v>
      </c>
      <c r="F8" s="23">
        <f t="shared" ref="F8:F24" si="1">(D8/C8)*100-100</f>
        <v>-1.2789721407411605</v>
      </c>
      <c r="I8" s="31"/>
      <c r="J8" s="31"/>
      <c r="K8" s="31"/>
      <c r="L8" s="31"/>
    </row>
    <row r="9" spans="2:12" s="2" customFormat="1" ht="24" customHeight="1" x14ac:dyDescent="0.25">
      <c r="B9" s="11" t="s">
        <v>5</v>
      </c>
      <c r="C9" s="12">
        <v>861223.772</v>
      </c>
      <c r="D9" s="12">
        <v>853220.41382999998</v>
      </c>
      <c r="E9" s="12">
        <f t="shared" si="0"/>
        <v>-8003.3581700000213</v>
      </c>
      <c r="F9" s="24">
        <f t="shared" si="1"/>
        <v>-0.92930065683324869</v>
      </c>
      <c r="I9" s="31"/>
      <c r="J9" s="31"/>
      <c r="K9" s="31"/>
      <c r="L9" s="31"/>
    </row>
    <row r="10" spans="2:12" s="2" customFormat="1" ht="18.75" customHeight="1" x14ac:dyDescent="0.25">
      <c r="B10" s="11" t="s">
        <v>6</v>
      </c>
      <c r="C10" s="12">
        <v>2373601.5029999996</v>
      </c>
      <c r="D10" s="12">
        <v>3037745.6543199993</v>
      </c>
      <c r="E10" s="12">
        <f t="shared" si="0"/>
        <v>664144.15131999971</v>
      </c>
      <c r="F10" s="24">
        <f t="shared" si="1"/>
        <v>27.980440292129359</v>
      </c>
      <c r="I10" s="31"/>
      <c r="J10" s="31"/>
      <c r="K10" s="31"/>
      <c r="L10" s="31"/>
    </row>
    <row r="11" spans="2:12" s="2" customFormat="1" ht="20.25" customHeight="1" x14ac:dyDescent="0.25">
      <c r="B11" s="11" t="s">
        <v>8</v>
      </c>
      <c r="C11" s="12">
        <v>11142299.995000001</v>
      </c>
      <c r="D11" s="12">
        <v>11645100.637799999</v>
      </c>
      <c r="E11" s="12">
        <f t="shared" si="0"/>
        <v>502800.6427999977</v>
      </c>
      <c r="F11" s="24">
        <f t="shared" si="1"/>
        <v>4.512539090004978</v>
      </c>
      <c r="I11" s="31"/>
      <c r="J11" s="31"/>
      <c r="K11" s="31"/>
      <c r="L11" s="31"/>
    </row>
    <row r="12" spans="2:12" s="2" customFormat="1" ht="21.75" customHeight="1" x14ac:dyDescent="0.25">
      <c r="B12" s="11" t="s">
        <v>9</v>
      </c>
      <c r="C12" s="12">
        <v>1607764.9029999997</v>
      </c>
      <c r="D12" s="12">
        <v>1341425.3812499999</v>
      </c>
      <c r="E12" s="12">
        <f t="shared" si="0"/>
        <v>-266339.52174999984</v>
      </c>
      <c r="F12" s="24">
        <f t="shared" si="1"/>
        <v>-16.565825093769931</v>
      </c>
      <c r="I12" s="31"/>
      <c r="J12" s="31"/>
      <c r="K12" s="31"/>
      <c r="L12" s="31"/>
    </row>
    <row r="13" spans="2:12" s="2" customFormat="1" ht="25.5" customHeight="1" x14ac:dyDescent="0.25">
      <c r="B13" s="11" t="s">
        <v>28</v>
      </c>
      <c r="C13" s="12">
        <v>14299356.783</v>
      </c>
      <c r="D13" s="12">
        <v>15313183.405879999</v>
      </c>
      <c r="E13" s="12">
        <f t="shared" si="0"/>
        <v>1013826.6228799988</v>
      </c>
      <c r="F13" s="24">
        <f t="shared" si="1"/>
        <v>7.090015573884429</v>
      </c>
      <c r="I13" s="31"/>
      <c r="J13" s="31"/>
      <c r="K13" s="31"/>
      <c r="L13" s="31"/>
    </row>
    <row r="14" spans="2:12" s="2" customFormat="1" ht="20.25" customHeight="1" x14ac:dyDescent="0.25">
      <c r="B14" s="11" t="s">
        <v>10</v>
      </c>
      <c r="C14" s="12">
        <v>9447160.0409999993</v>
      </c>
      <c r="D14" s="12">
        <v>6207979.6589199994</v>
      </c>
      <c r="E14" s="12">
        <f t="shared" si="0"/>
        <v>-3239180.3820799999</v>
      </c>
      <c r="F14" s="24">
        <f t="shared" si="1"/>
        <v>-34.287345276487201</v>
      </c>
      <c r="I14" s="31"/>
      <c r="J14" s="31"/>
      <c r="K14" s="31"/>
      <c r="L14" s="31"/>
    </row>
    <row r="15" spans="2:12" s="2" customFormat="1" ht="19.5" customHeight="1" x14ac:dyDescent="0.25">
      <c r="B15" s="11" t="s">
        <v>33</v>
      </c>
      <c r="C15" s="12">
        <v>4814276.4019999998</v>
      </c>
      <c r="D15" s="12">
        <v>4234275.83935</v>
      </c>
      <c r="E15" s="12">
        <f t="shared" si="0"/>
        <v>-580000.56264999975</v>
      </c>
      <c r="F15" s="24">
        <f t="shared" si="1"/>
        <v>-12.047512735435163</v>
      </c>
      <c r="I15" s="31"/>
      <c r="J15" s="31"/>
      <c r="K15" s="31"/>
      <c r="L15" s="31"/>
    </row>
    <row r="16" spans="2:12" s="2" customFormat="1" ht="30.75" customHeight="1" x14ac:dyDescent="0.25">
      <c r="B16" s="11" t="s">
        <v>34</v>
      </c>
      <c r="C16" s="12">
        <v>2415338.0279999995</v>
      </c>
      <c r="D16" s="12">
        <v>2301396.44778</v>
      </c>
      <c r="E16" s="12">
        <f t="shared" si="0"/>
        <v>-113941.58021999942</v>
      </c>
      <c r="F16" s="24">
        <f t="shared" si="1"/>
        <v>-4.7174175580859696</v>
      </c>
      <c r="I16" s="31"/>
      <c r="J16" s="31"/>
      <c r="K16" s="31"/>
      <c r="L16" s="31"/>
    </row>
    <row r="17" spans="2:12" s="2" customFormat="1" ht="24" customHeight="1" x14ac:dyDescent="0.25">
      <c r="B17" s="11" t="s">
        <v>12</v>
      </c>
      <c r="C17" s="12">
        <f>SUM(C18:C23)</f>
        <v>18554387.263999999</v>
      </c>
      <c r="D17" s="12">
        <f>SUM(D18:D23)</f>
        <v>21512151.694060102</v>
      </c>
      <c r="E17" s="12">
        <f t="shared" si="0"/>
        <v>2957764.4300601035</v>
      </c>
      <c r="F17" s="24">
        <f t="shared" si="1"/>
        <v>15.941051504292375</v>
      </c>
      <c r="I17" s="31"/>
      <c r="J17" s="31"/>
      <c r="K17" s="31"/>
      <c r="L17" s="31"/>
    </row>
    <row r="18" spans="2:12" s="2" customFormat="1" ht="16.5" customHeight="1" x14ac:dyDescent="0.25">
      <c r="B18" s="19" t="s">
        <v>7</v>
      </c>
      <c r="C18" s="12">
        <v>202980.97800000003</v>
      </c>
      <c r="D18" s="12">
        <v>204370.48077999998</v>
      </c>
      <c r="E18" s="12">
        <f t="shared" si="0"/>
        <v>1389.5027799999516</v>
      </c>
      <c r="F18" s="24">
        <f t="shared" si="1"/>
        <v>0.68454827328694989</v>
      </c>
      <c r="I18" s="31"/>
      <c r="J18" s="31"/>
      <c r="K18" s="31"/>
      <c r="L18" s="31"/>
    </row>
    <row r="19" spans="2:12" s="2" customFormat="1" ht="16.5" customHeight="1" x14ac:dyDescent="0.25">
      <c r="B19" s="19" t="s">
        <v>38</v>
      </c>
      <c r="C19" s="12">
        <v>402841.12599999999</v>
      </c>
      <c r="D19" s="12">
        <v>228790.62350000002</v>
      </c>
      <c r="E19" s="12">
        <f t="shared" si="0"/>
        <v>-174050.50249999997</v>
      </c>
      <c r="F19" s="24">
        <f t="shared" si="1"/>
        <v>-43.205743223942825</v>
      </c>
      <c r="I19" s="31"/>
      <c r="J19" s="31"/>
      <c r="K19" s="31"/>
      <c r="L19" s="31"/>
    </row>
    <row r="20" spans="2:12" s="2" customFormat="1" ht="16.5" customHeight="1" x14ac:dyDescent="0.25">
      <c r="B20" s="19" t="s">
        <v>35</v>
      </c>
      <c r="C20" s="12">
        <v>302652.47400000005</v>
      </c>
      <c r="D20" s="12">
        <v>327027.49599999998</v>
      </c>
      <c r="E20" s="12">
        <f t="shared" si="0"/>
        <v>24375.021999999939</v>
      </c>
      <c r="F20" s="24">
        <f t="shared" si="1"/>
        <v>8.053799024950294</v>
      </c>
      <c r="I20" s="31"/>
      <c r="J20" s="31"/>
      <c r="K20" s="31"/>
      <c r="L20" s="31"/>
    </row>
    <row r="21" spans="2:12" s="2" customFormat="1" ht="16.5" customHeight="1" x14ac:dyDescent="0.25">
      <c r="B21" s="19" t="s">
        <v>36</v>
      </c>
      <c r="C21" s="12">
        <v>420823.16300000006</v>
      </c>
      <c r="D21" s="12">
        <v>303941.87273</v>
      </c>
      <c r="E21" s="12">
        <f t="shared" si="0"/>
        <v>-116881.29027000006</v>
      </c>
      <c r="F21" s="24">
        <f t="shared" si="1"/>
        <v>-27.774443173889651</v>
      </c>
      <c r="I21" s="31"/>
      <c r="J21" s="31"/>
      <c r="K21" s="31"/>
      <c r="L21" s="31"/>
    </row>
    <row r="22" spans="2:12" s="2" customFormat="1" ht="16.5" customHeight="1" x14ac:dyDescent="0.25">
      <c r="B22" s="19" t="s">
        <v>11</v>
      </c>
      <c r="C22" s="12">
        <v>3050.5699999999997</v>
      </c>
      <c r="D22" s="12">
        <v>3723.8693300000004</v>
      </c>
      <c r="E22" s="12">
        <f>+D22-C22</f>
        <v>673.29933000000074</v>
      </c>
      <c r="F22" s="24">
        <f t="shared" si="1"/>
        <v>22.071263075425279</v>
      </c>
      <c r="I22" s="31"/>
      <c r="J22" s="31"/>
      <c r="K22" s="31"/>
      <c r="L22" s="31"/>
    </row>
    <row r="23" spans="2:12" s="2" customFormat="1" ht="16.5" customHeight="1" x14ac:dyDescent="0.25">
      <c r="B23" s="19" t="s">
        <v>12</v>
      </c>
      <c r="C23" s="12">
        <v>17222038.952999998</v>
      </c>
      <c r="D23" s="12">
        <v>20444297.351720102</v>
      </c>
      <c r="E23" s="12">
        <f t="shared" si="0"/>
        <v>3222258.3987201042</v>
      </c>
      <c r="F23" s="24">
        <f t="shared" si="1"/>
        <v>18.710086578678897</v>
      </c>
      <c r="I23" s="31"/>
      <c r="J23" s="31"/>
      <c r="K23" s="31"/>
      <c r="L23" s="31"/>
    </row>
    <row r="24" spans="2:12" s="2" customFormat="1" ht="29.25" customHeight="1" x14ac:dyDescent="0.25">
      <c r="B24" s="13" t="s">
        <v>13</v>
      </c>
      <c r="C24" s="14">
        <f>+SUM(C8:C17)</f>
        <v>142707270.97799999</v>
      </c>
      <c r="D24" s="14">
        <f>+SUM(D8:D17)</f>
        <v>142651079.00662008</v>
      </c>
      <c r="E24" s="14">
        <f t="shared" si="0"/>
        <v>-56191.971379905939</v>
      </c>
      <c r="F24" s="44">
        <f t="shared" si="1"/>
        <v>-3.9375689125591862E-2</v>
      </c>
      <c r="I24" s="31"/>
      <c r="J24" s="31"/>
      <c r="K24" s="31"/>
      <c r="L24" s="31"/>
    </row>
    <row r="25" spans="2:12" s="2" customFormat="1" ht="22.5" customHeight="1" x14ac:dyDescent="0.25">
      <c r="B25" s="36" t="s">
        <v>14</v>
      </c>
      <c r="C25" s="36"/>
      <c r="D25" s="36"/>
      <c r="E25" s="36"/>
      <c r="F25" s="36"/>
      <c r="I25" s="31"/>
      <c r="J25" s="31"/>
      <c r="K25" s="31"/>
      <c r="L25" s="31"/>
    </row>
    <row r="26" spans="2:12" s="2" customFormat="1" ht="22.5" customHeight="1" x14ac:dyDescent="0.25">
      <c r="B26" s="15" t="s">
        <v>30</v>
      </c>
      <c r="C26" s="16">
        <f>SUM(C27:C30)</f>
        <v>11825364.087000001</v>
      </c>
      <c r="D26" s="16">
        <f>SUM(D27:D30)</f>
        <v>11519468.936449999</v>
      </c>
      <c r="E26" s="12">
        <f>+D26-C26</f>
        <v>-305895.15055000223</v>
      </c>
      <c r="F26" s="25">
        <f>(D26/C26)*100-100</f>
        <v>-2.5867715217858063</v>
      </c>
      <c r="I26" s="31"/>
      <c r="J26" s="31"/>
      <c r="K26" s="31"/>
      <c r="L26" s="31"/>
    </row>
    <row r="27" spans="2:12" s="2" customFormat="1" ht="16.5" customHeight="1" x14ac:dyDescent="0.25">
      <c r="B27" s="19" t="s">
        <v>15</v>
      </c>
      <c r="C27" s="12">
        <v>2188222.9230000004</v>
      </c>
      <c r="D27" s="12">
        <v>2187830.2127299998</v>
      </c>
      <c r="E27" s="12">
        <f>+D27-C27</f>
        <v>-392.71027000062168</v>
      </c>
      <c r="F27" s="24">
        <f>(D27/C27)*100-100</f>
        <v>-1.79465385300972E-2</v>
      </c>
      <c r="I27" s="31"/>
      <c r="J27" s="31"/>
      <c r="K27" s="31"/>
      <c r="L27" s="31"/>
    </row>
    <row r="28" spans="2:12" s="2" customFormat="1" ht="16.5" customHeight="1" x14ac:dyDescent="0.25">
      <c r="B28" s="19" t="s">
        <v>16</v>
      </c>
      <c r="C28" s="12">
        <v>15157.753000000001</v>
      </c>
      <c r="D28" s="12">
        <v>13517.757559999998</v>
      </c>
      <c r="E28" s="12">
        <f t="shared" ref="E28:E34" si="2">+D28-C28</f>
        <v>-1639.9954400000024</v>
      </c>
      <c r="F28" s="24">
        <f>(D28/C28)*100-100</f>
        <v>-10.819515531094893</v>
      </c>
      <c r="I28" s="31"/>
      <c r="J28" s="31"/>
      <c r="K28" s="31"/>
      <c r="L28" s="31"/>
    </row>
    <row r="29" spans="2:12" s="2" customFormat="1" ht="16.5" customHeight="1" x14ac:dyDescent="0.25">
      <c r="B29" s="19" t="s">
        <v>17</v>
      </c>
      <c r="C29" s="12">
        <v>1504271.817</v>
      </c>
      <c r="D29" s="12">
        <v>1487766.81066</v>
      </c>
      <c r="E29" s="12">
        <f t="shared" si="2"/>
        <v>-16505.00634000008</v>
      </c>
      <c r="F29" s="24">
        <f>(D29/C29)*100-100</f>
        <v>-1.0972090385178035</v>
      </c>
      <c r="I29" s="31"/>
      <c r="J29" s="31"/>
      <c r="K29" s="31"/>
      <c r="L29" s="31"/>
    </row>
    <row r="30" spans="2:12" s="2" customFormat="1" ht="16.5" customHeight="1" x14ac:dyDescent="0.25">
      <c r="B30" s="19" t="s">
        <v>19</v>
      </c>
      <c r="C30" s="12">
        <v>8117711.5940000005</v>
      </c>
      <c r="D30" s="12">
        <v>7830354.1554999994</v>
      </c>
      <c r="E30" s="12">
        <f>+D30-C30</f>
        <v>-287357.4385000011</v>
      </c>
      <c r="F30" s="24">
        <f>+(D30/C30)*100-100</f>
        <v>-3.5398823322621382</v>
      </c>
      <c r="I30" s="31"/>
      <c r="J30" s="31"/>
      <c r="K30" s="31"/>
      <c r="L30" s="31"/>
    </row>
    <row r="31" spans="2:12" s="2" customFormat="1" ht="21.75" customHeight="1" x14ac:dyDescent="0.25">
      <c r="B31" s="15" t="s">
        <v>31</v>
      </c>
      <c r="C31" s="12">
        <f>SUM(C32:C33)</f>
        <v>17419413.811999999</v>
      </c>
      <c r="D31" s="12">
        <f>SUM(D32:D33)</f>
        <v>17269626.844000001</v>
      </c>
      <c r="E31" s="12">
        <f t="shared" ref="E31" si="3">+D31-C31</f>
        <v>-149786.96799999848</v>
      </c>
      <c r="F31" s="26">
        <f>+(D31/C31)*100-100</f>
        <v>-0.85988523848496357</v>
      </c>
      <c r="I31" s="31"/>
      <c r="J31" s="31"/>
      <c r="K31" s="31"/>
      <c r="L31" s="31"/>
    </row>
    <row r="32" spans="2:12" s="2" customFormat="1" ht="16.5" customHeight="1" x14ac:dyDescent="0.25">
      <c r="B32" s="19" t="s">
        <v>29</v>
      </c>
      <c r="C32" s="12">
        <v>10566147.152000001</v>
      </c>
      <c r="D32" s="12">
        <v>9290984.5792399999</v>
      </c>
      <c r="E32" s="12">
        <f t="shared" si="2"/>
        <v>-1275162.5727600008</v>
      </c>
      <c r="F32" s="24">
        <f>+(D32/C32)*100-100</f>
        <v>-12.068377947193682</v>
      </c>
      <c r="I32" s="31"/>
      <c r="J32" s="31"/>
      <c r="K32" s="31"/>
      <c r="L32" s="31"/>
    </row>
    <row r="33" spans="2:12" s="2" customFormat="1" ht="16.5" customHeight="1" x14ac:dyDescent="0.25">
      <c r="B33" s="19" t="s">
        <v>32</v>
      </c>
      <c r="C33" s="12">
        <v>6853266.6600000001</v>
      </c>
      <c r="D33" s="12">
        <v>7978642.2647600006</v>
      </c>
      <c r="E33" s="12">
        <f t="shared" si="2"/>
        <v>1125375.6047600005</v>
      </c>
      <c r="F33" s="24">
        <f>+(D33/C33)*100-100</f>
        <v>16.421010017433062</v>
      </c>
      <c r="I33" s="31"/>
      <c r="J33" s="31"/>
      <c r="K33" s="31"/>
      <c r="L33" s="31"/>
    </row>
    <row r="34" spans="2:12" s="2" customFormat="1" ht="23.25" customHeight="1" x14ac:dyDescent="0.25">
      <c r="B34" s="15" t="s">
        <v>20</v>
      </c>
      <c r="C34" s="12">
        <v>38401057.969000004</v>
      </c>
      <c r="D34" s="12">
        <v>35105959.606750004</v>
      </c>
      <c r="E34" s="16">
        <f t="shared" si="2"/>
        <v>-3295098.3622500002</v>
      </c>
      <c r="F34" s="30">
        <f t="shared" ref="F34:F45" si="4">(D34/C34)*100-100</f>
        <v>-8.5807489077775756</v>
      </c>
      <c r="I34" s="31"/>
      <c r="J34" s="31"/>
      <c r="K34" s="31"/>
      <c r="L34" s="31"/>
    </row>
    <row r="35" spans="2:12" s="2" customFormat="1" ht="18.75" customHeight="1" x14ac:dyDescent="0.25">
      <c r="B35" s="15" t="s">
        <v>24</v>
      </c>
      <c r="C35" s="12">
        <v>3259839.7059999998</v>
      </c>
      <c r="D35" s="12">
        <v>2698828.6244100002</v>
      </c>
      <c r="E35" s="12">
        <f>+D35-C35</f>
        <v>-561011.08158999961</v>
      </c>
      <c r="F35" s="24">
        <f t="shared" si="4"/>
        <v>-17.209775086714018</v>
      </c>
      <c r="I35" s="31"/>
      <c r="J35" s="31"/>
      <c r="K35" s="31"/>
      <c r="L35" s="31"/>
    </row>
    <row r="36" spans="2:12" s="2" customFormat="1" ht="15" customHeight="1" x14ac:dyDescent="0.25">
      <c r="B36" s="15" t="s">
        <v>42</v>
      </c>
      <c r="C36" s="12">
        <v>48416556.489</v>
      </c>
      <c r="D36" s="12">
        <v>58825774.185459994</v>
      </c>
      <c r="E36" s="12">
        <f>+D36-C36</f>
        <v>10409217.696459994</v>
      </c>
      <c r="F36" s="24">
        <f t="shared" si="4"/>
        <v>21.49929373606922</v>
      </c>
      <c r="I36" s="31"/>
      <c r="J36" s="31"/>
      <c r="K36" s="31"/>
      <c r="L36" s="31"/>
    </row>
    <row r="37" spans="2:12" s="2" customFormat="1" ht="20.25" customHeight="1" x14ac:dyDescent="0.25">
      <c r="B37" s="15" t="s">
        <v>22</v>
      </c>
      <c r="C37" s="12">
        <f>SUM(C38:C44)</f>
        <v>23712608.979000002</v>
      </c>
      <c r="D37" s="12">
        <f>SUM(D38:D44)</f>
        <v>18893199.150600098</v>
      </c>
      <c r="E37" s="12">
        <f>+D37-C37</f>
        <v>-4819409.8283999041</v>
      </c>
      <c r="F37" s="24">
        <f t="shared" si="4"/>
        <v>-20.324249569787938</v>
      </c>
      <c r="I37" s="31"/>
      <c r="J37" s="31"/>
      <c r="K37" s="31"/>
      <c r="L37" s="31"/>
    </row>
    <row r="38" spans="2:12" s="2" customFormat="1" ht="16.5" customHeight="1" x14ac:dyDescent="0.25">
      <c r="B38" s="19" t="s">
        <v>18</v>
      </c>
      <c r="C38" s="12">
        <v>1465318.2659999998</v>
      </c>
      <c r="D38" s="12">
        <v>1035606.01938</v>
      </c>
      <c r="E38" s="12">
        <f>+D38-C38</f>
        <v>-429712.24661999987</v>
      </c>
      <c r="F38" s="24">
        <f t="shared" si="4"/>
        <v>-29.325523102432953</v>
      </c>
      <c r="I38" s="31"/>
      <c r="J38" s="31"/>
      <c r="K38" s="31"/>
      <c r="L38" s="31"/>
    </row>
    <row r="39" spans="2:12" s="2" customFormat="1" ht="21.75" customHeight="1" x14ac:dyDescent="0.25">
      <c r="B39" s="19" t="s">
        <v>37</v>
      </c>
      <c r="C39" s="12">
        <v>57817.118000000002</v>
      </c>
      <c r="D39" s="12">
        <v>0</v>
      </c>
      <c r="E39" s="12">
        <f t="shared" ref="E39" si="5">+D39-C39</f>
        <v>-57817.118000000002</v>
      </c>
      <c r="F39" s="32" t="s">
        <v>45</v>
      </c>
      <c r="I39" s="31"/>
      <c r="J39" s="31"/>
      <c r="K39" s="31"/>
      <c r="L39" s="31"/>
    </row>
    <row r="40" spans="2:12" s="2" customFormat="1" ht="24.75" customHeight="1" x14ac:dyDescent="0.25">
      <c r="B40" s="19" t="s">
        <v>21</v>
      </c>
      <c r="C40" s="12">
        <v>1316088.6300000001</v>
      </c>
      <c r="D40" s="12">
        <v>744251.14921000006</v>
      </c>
      <c r="E40" s="12">
        <f>+D40-C40</f>
        <v>-571837.48079000006</v>
      </c>
      <c r="F40" s="24">
        <f t="shared" si="4"/>
        <v>-43.449769852506058</v>
      </c>
      <c r="I40" s="31"/>
      <c r="J40" s="31"/>
      <c r="K40" s="31"/>
      <c r="L40" s="31"/>
    </row>
    <row r="41" spans="2:12" s="2" customFormat="1" ht="16.5" customHeight="1" x14ac:dyDescent="0.25">
      <c r="B41" s="19" t="s">
        <v>23</v>
      </c>
      <c r="C41" s="12">
        <v>4893628.9839999992</v>
      </c>
      <c r="D41" s="12">
        <v>6879042.0951399989</v>
      </c>
      <c r="E41" s="12">
        <f t="shared" ref="E41:E45" si="6">+D41-C41</f>
        <v>1985413.1111399997</v>
      </c>
      <c r="F41" s="24">
        <f t="shared" si="4"/>
        <v>40.571386135553411</v>
      </c>
      <c r="I41" s="31"/>
      <c r="J41" s="31"/>
      <c r="K41" s="31"/>
      <c r="L41" s="31"/>
    </row>
    <row r="42" spans="2:12" s="2" customFormat="1" ht="25.5" customHeight="1" x14ac:dyDescent="0.25">
      <c r="B42" s="19" t="s">
        <v>25</v>
      </c>
      <c r="C42" s="12">
        <v>123132.25</v>
      </c>
      <c r="D42" s="12">
        <v>123840.44648</v>
      </c>
      <c r="E42" s="12">
        <f t="shared" si="6"/>
        <v>708.1964799999987</v>
      </c>
      <c r="F42" s="24">
        <f t="shared" si="4"/>
        <v>0.57515109161086286</v>
      </c>
      <c r="I42" s="31"/>
      <c r="J42" s="31"/>
      <c r="K42" s="31"/>
      <c r="L42" s="31"/>
    </row>
    <row r="43" spans="2:12" s="2" customFormat="1" ht="16.5" customHeight="1" x14ac:dyDescent="0.25">
      <c r="B43" s="19" t="s">
        <v>26</v>
      </c>
      <c r="C43" s="12">
        <v>513833.07999999996</v>
      </c>
      <c r="D43" s="12">
        <v>310639.90198000002</v>
      </c>
      <c r="E43" s="12">
        <f t="shared" si="6"/>
        <v>-203193.17801999993</v>
      </c>
      <c r="F43" s="24">
        <f t="shared" si="4"/>
        <v>-39.544588686271418</v>
      </c>
      <c r="I43" s="31"/>
      <c r="J43" s="31"/>
      <c r="K43" s="31"/>
      <c r="L43" s="31"/>
    </row>
    <row r="44" spans="2:12" s="2" customFormat="1" ht="16.5" customHeight="1" x14ac:dyDescent="0.25">
      <c r="B44" s="19" t="s">
        <v>22</v>
      </c>
      <c r="C44" s="12">
        <v>15342790.651000001</v>
      </c>
      <c r="D44" s="12">
        <v>9799819.5384101011</v>
      </c>
      <c r="E44" s="12">
        <f t="shared" si="6"/>
        <v>-5542971.1125898995</v>
      </c>
      <c r="F44" s="24">
        <f t="shared" si="4"/>
        <v>-36.127528809295349</v>
      </c>
      <c r="I44" s="31"/>
      <c r="J44" s="31"/>
      <c r="K44" s="31"/>
      <c r="L44" s="31"/>
    </row>
    <row r="45" spans="2:12" s="2" customFormat="1" ht="24.75" customHeight="1" x14ac:dyDescent="0.25">
      <c r="B45" s="17" t="s">
        <v>27</v>
      </c>
      <c r="C45" s="18">
        <f>+C26+C31+C34+C35+C36+C37</f>
        <v>143034841.042</v>
      </c>
      <c r="D45" s="18">
        <f>+D26+D31+D34+D35+D36+D37</f>
        <v>144312857.34767011</v>
      </c>
      <c r="E45" s="18">
        <f t="shared" si="6"/>
        <v>1278016.3056701124</v>
      </c>
      <c r="F45" s="27">
        <f t="shared" si="4"/>
        <v>0.89350000067105384</v>
      </c>
      <c r="I45" s="31"/>
      <c r="J45" s="31"/>
      <c r="K45" s="31"/>
      <c r="L45" s="31"/>
    </row>
    <row r="46" spans="2:12" ht="16.5" customHeight="1" x14ac:dyDescent="0.3">
      <c r="B46" s="3"/>
      <c r="C46" s="20"/>
      <c r="D46" s="4"/>
      <c r="E46" s="4"/>
      <c r="F46" s="4"/>
    </row>
    <row r="47" spans="2:12" ht="16.5" customHeight="1" x14ac:dyDescent="0.3">
      <c r="B47" s="28" t="s">
        <v>41</v>
      </c>
      <c r="C47" s="22"/>
      <c r="D47" s="20"/>
      <c r="E47" s="4"/>
      <c r="F47" s="4"/>
    </row>
    <row r="48" spans="2:12" ht="16.5" customHeight="1" x14ac:dyDescent="0.3">
      <c r="B48" s="3"/>
      <c r="C48" s="29">
        <v>0</v>
      </c>
      <c r="D48" s="29">
        <v>0</v>
      </c>
      <c r="E48" s="4"/>
      <c r="F48" s="4"/>
    </row>
    <row r="49" spans="2:6" ht="16.5" customHeight="1" x14ac:dyDescent="0.3">
      <c r="B49" s="3"/>
      <c r="C49" s="20"/>
      <c r="D49" s="21"/>
      <c r="E49" s="4"/>
      <c r="F49" s="4"/>
    </row>
  </sheetData>
  <mergeCells count="8">
    <mergeCell ref="B7:F7"/>
    <mergeCell ref="B25:F25"/>
    <mergeCell ref="B1:E1"/>
    <mergeCell ref="B2:F2"/>
    <mergeCell ref="B3:F3"/>
    <mergeCell ref="B4:B5"/>
    <mergeCell ref="C4:D4"/>
    <mergeCell ref="E4:F4"/>
  </mergeCells>
  <conditionalFormatting sqref="C46 C47:D4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ianuarie-octombrie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2023-11-14T14:04:20Z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8aaf1321-bb2e-4cb9-8451-4039ae346809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