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January - May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<sst xmlns="http://schemas.openxmlformats.org/spreadsheetml/2006/main" count="49" uniqueCount="47">
  <si>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</si>
  <si>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</si>
  <si>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</si>
  <si>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</si>
  <si>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</si>
  <si>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</si>
  <si>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</si>
  <si>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</si>
  <si>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</si>
  <si>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</si>
  <si>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</si>
  <si>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</si>
  <si>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</si>
  <si>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</si>
  <si>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</si>
  <si>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</si>
  <si>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</si>
  <si>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</si>
  <si>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</si>
  <si>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</si>
  <si>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</si>
  <si>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</si>
  <si>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</si>
  <si>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</si>
  <si>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</si>
  <si>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</si>
  <si>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</si>
  <si>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</si>
  <si>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</si>
  <si>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</si>
  <si>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</si>
  <si>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</si>
  <si>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</si>
  <si>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</si>
  <si>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</si>
  <si>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</si>
  <si>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</si>
  <si>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</si>
  <si>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</si>
  <si>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</si>
  <si>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</si>
  <si>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</si>
  <si>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</si>
  <si>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</si>
  <si>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May 2023</t>
    </r>
    <r>
      <rPr>
        <b/>
        <vertAlign val="superscript"/>
        <sz val="16"/>
        <color indexed="57"/>
        <rFont val="Times New Roman"/>
        <family val="1"/>
      </rPr>
      <t>i</t>
    </r>
  </si>
  <si>
    <t>by 3.5 times</t>
  </si>
  <si>
    <t>–</t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</si>
</sst>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70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70" fontId="48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9" fontId="49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8" fillId="33" borderId="21" xfId="57" applyNumberFormat="1" applyFont="1" applyFill="1" applyBorder="1" applyAlignment="1">
      <alignment horizontal="right" vertical="center"/>
      <protection/>
    </xf>
    <xf numFmtId="166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7" fontId="49" fillId="0" borderId="0" xfId="47" applyNumberFormat="1" applyFont="1" applyBorder="1" applyAlignment="1">
      <alignment wrapText="1"/>
    </xf>
    <xf numFmtId="171" fontId="49" fillId="0" borderId="0" xfId="47" applyNumberFormat="1" applyFont="1" applyBorder="1" applyAlignment="1">
      <alignment wrapText="1"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4" fillId="35" borderId="0" xfId="57" applyFont="1" applyFill="1" applyAlignment="1">
      <alignment horizontal="center" vertical="center" wrapText="1"/>
      <protection/>
    </xf>
    <xf numFmtId="166" fontId="7" fillId="35" borderId="20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3\svodnia%20tablita-2005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2023-nov."/>
      <sheetName val="2023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1"/>
  <sheetViews>
    <sheetView showGridLines="0" tabSelected="1" zoomScalePageLayoutView="0" workbookViewId="0" topLeftCell="A28">
      <selection activeCell="B52" sqref="B52"/>
    </sheetView>
  </sheetViews>
  <sheetFormatPr defaultColWidth="15.421875" defaultRowHeight="16.5" customHeight="1"/>
  <cols>
    <col min="1" max="1" width="9.140625" style="1" customWidth="1"/>
    <col min="2" max="2" width="81.421875" style="11" customWidth="1"/>
    <col min="3" max="3" width="14.00390625" style="12" customWidth="1"/>
    <col min="4" max="6" width="14.00390625" style="1" customWidth="1"/>
    <col min="7" max="246" width="9.140625" style="1" customWidth="1"/>
    <col min="247" max="247" width="66.7109375" style="1" customWidth="1"/>
    <col min="248" max="248" width="19.7109375" style="1" customWidth="1"/>
    <col min="249" max="249" width="21.00390625" style="1" customWidth="1"/>
    <col min="250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44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2022</v>
      </c>
      <c r="D5" s="16">
        <v>2023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34832054.165</v>
      </c>
      <c r="D8" s="21">
        <v>36138114.675</v>
      </c>
      <c r="E8" s="21">
        <f aca="true" t="shared" si="0" ref="E8:E24">+D8-C8</f>
        <v>1306060.509999998</v>
      </c>
      <c r="F8" s="35">
        <f aca="true" t="shared" si="1" ref="F8:F24">(D8/C8)*100-100</f>
        <v>3.749593704158727</v>
      </c>
    </row>
    <row r="9" spans="2:6" s="3" customFormat="1" ht="24" customHeight="1">
      <c r="B9" s="22" t="s">
        <v>4</v>
      </c>
      <c r="C9" s="23">
        <v>351021.08499999996</v>
      </c>
      <c r="D9" s="23">
        <v>428083.51900000003</v>
      </c>
      <c r="E9" s="23">
        <f t="shared" si="0"/>
        <v>77062.43400000007</v>
      </c>
      <c r="F9" s="36">
        <f t="shared" si="1"/>
        <v>21.953790610612486</v>
      </c>
    </row>
    <row r="10" spans="2:6" s="3" customFormat="1" ht="18.75" customHeight="1">
      <c r="B10" s="22" t="s">
        <v>5</v>
      </c>
      <c r="C10" s="23">
        <v>1290433.398</v>
      </c>
      <c r="D10" s="23">
        <v>1888876.051</v>
      </c>
      <c r="E10" s="23">
        <f t="shared" si="0"/>
        <v>598442.6529999999</v>
      </c>
      <c r="F10" s="36">
        <f t="shared" si="1"/>
        <v>46.375322734788654</v>
      </c>
    </row>
    <row r="11" spans="2:6" s="3" customFormat="1" ht="20.25" customHeight="1">
      <c r="B11" s="22" t="s">
        <v>6</v>
      </c>
      <c r="C11" s="23">
        <v>4876894.058</v>
      </c>
      <c r="D11" s="23">
        <v>4734593.024</v>
      </c>
      <c r="E11" s="23">
        <f t="shared" si="0"/>
        <v>-142301.03399999999</v>
      </c>
      <c r="F11" s="36">
        <f t="shared" si="1"/>
        <v>-2.9178619077560484</v>
      </c>
    </row>
    <row r="12" spans="2:6" s="3" customFormat="1" ht="21.75" customHeight="1">
      <c r="B12" s="22" t="s">
        <v>7</v>
      </c>
      <c r="C12" s="23">
        <v>879058.0889999999</v>
      </c>
      <c r="D12" s="23">
        <v>778535.495</v>
      </c>
      <c r="E12" s="23">
        <f t="shared" si="0"/>
        <v>-100522.59399999992</v>
      </c>
      <c r="F12" s="36">
        <f t="shared" si="1"/>
        <v>-11.435261816924125</v>
      </c>
    </row>
    <row r="13" spans="2:6" s="3" customFormat="1" ht="25.5" customHeight="1">
      <c r="B13" s="22" t="s">
        <v>8</v>
      </c>
      <c r="C13" s="23">
        <v>6252971.454000001</v>
      </c>
      <c r="D13" s="23">
        <v>7495199.312999999</v>
      </c>
      <c r="E13" s="23">
        <f t="shared" si="0"/>
        <v>1242227.8589999983</v>
      </c>
      <c r="F13" s="36">
        <f t="shared" si="1"/>
        <v>19.866200703752625</v>
      </c>
    </row>
    <row r="14" spans="2:6" s="3" customFormat="1" ht="20.25" customHeight="1">
      <c r="B14" s="22" t="s">
        <v>9</v>
      </c>
      <c r="C14" s="23">
        <v>5786189.210999999</v>
      </c>
      <c r="D14" s="24">
        <v>3080473.5769999996</v>
      </c>
      <c r="E14" s="23">
        <f t="shared" si="0"/>
        <v>-2705715.6339999996</v>
      </c>
      <c r="F14" s="36">
        <f>D14/C14*100-100</f>
        <v>-46.761616935309036</v>
      </c>
    </row>
    <row r="15" spans="2:6" s="3" customFormat="1" ht="19.5" customHeight="1">
      <c r="B15" s="22" t="s">
        <v>10</v>
      </c>
      <c r="C15" s="23">
        <v>2408107.923</v>
      </c>
      <c r="D15" s="23">
        <v>2009185.307</v>
      </c>
      <c r="E15" s="23">
        <f t="shared" si="0"/>
        <v>-398922.6159999999</v>
      </c>
      <c r="F15" s="36">
        <f t="shared" si="1"/>
        <v>-16.565811365423585</v>
      </c>
    </row>
    <row r="16" spans="2:6" s="3" customFormat="1" ht="30.75" customHeight="1">
      <c r="B16" s="22" t="s">
        <v>11</v>
      </c>
      <c r="C16" s="23">
        <v>1203724.9959999998</v>
      </c>
      <c r="D16" s="23">
        <v>1235644.188</v>
      </c>
      <c r="E16" s="23">
        <f t="shared" si="0"/>
        <v>31919.192000000272</v>
      </c>
      <c r="F16" s="36">
        <f t="shared" si="1"/>
        <v>2.651701352557126</v>
      </c>
    </row>
    <row r="17" spans="2:6" s="3" customFormat="1" ht="24" customHeight="1">
      <c r="B17" s="22" t="s">
        <v>12</v>
      </c>
      <c r="C17" s="23">
        <f>SUM(C18:C23)</f>
        <v>9755333.768</v>
      </c>
      <c r="D17" s="23">
        <f>SUM(D18:D23)</f>
        <v>8707661.165</v>
      </c>
      <c r="E17" s="23">
        <f t="shared" si="0"/>
        <v>-1047672.6030000001</v>
      </c>
      <c r="F17" s="36">
        <f t="shared" si="1"/>
        <v>-10.739484961925498</v>
      </c>
    </row>
    <row r="18" spans="2:6" s="3" customFormat="1" ht="16.5" customHeight="1">
      <c r="B18" s="31" t="s">
        <v>13</v>
      </c>
      <c r="C18" s="23">
        <v>108780.07</v>
      </c>
      <c r="D18" s="23">
        <v>96289.609</v>
      </c>
      <c r="E18" s="23">
        <f t="shared" si="0"/>
        <v>-12490.46100000001</v>
      </c>
      <c r="F18" s="36">
        <f t="shared" si="1"/>
        <v>-11.482306455585118</v>
      </c>
    </row>
    <row r="19" spans="2:6" s="3" customFormat="1" ht="16.5" customHeight="1">
      <c r="B19" s="31" t="s">
        <v>19</v>
      </c>
      <c r="C19" s="23">
        <v>256964.658</v>
      </c>
      <c r="D19" s="23">
        <v>126531.49700000002</v>
      </c>
      <c r="E19" s="23">
        <f t="shared" si="0"/>
        <v>-130433.16099999998</v>
      </c>
      <c r="F19" s="36">
        <f t="shared" si="1"/>
        <v>-50.759183000177394</v>
      </c>
    </row>
    <row r="20" spans="2:6" s="3" customFormat="1" ht="16.5" customHeight="1">
      <c r="B20" s="31" t="s">
        <v>14</v>
      </c>
      <c r="C20" s="23">
        <v>153377.965</v>
      </c>
      <c r="D20" s="23">
        <v>143898.523</v>
      </c>
      <c r="E20" s="23">
        <f t="shared" si="0"/>
        <v>-9479.44200000001</v>
      </c>
      <c r="F20" s="36">
        <f t="shared" si="1"/>
        <v>-6.1804458026288245</v>
      </c>
    </row>
    <row r="21" spans="2:6" s="3" customFormat="1" ht="16.5" customHeight="1">
      <c r="B21" s="31" t="s">
        <v>15</v>
      </c>
      <c r="C21" s="23">
        <v>233330.07</v>
      </c>
      <c r="D21" s="23">
        <v>136101.506</v>
      </c>
      <c r="E21" s="23">
        <f t="shared" si="0"/>
        <v>-97228.56400000001</v>
      </c>
      <c r="F21" s="36">
        <f t="shared" si="1"/>
        <v>-41.66996735568631</v>
      </c>
    </row>
    <row r="22" spans="2:6" s="3" customFormat="1" ht="16.5" customHeight="1">
      <c r="B22" s="31" t="s">
        <v>16</v>
      </c>
      <c r="C22" s="23">
        <v>491.336</v>
      </c>
      <c r="D22" s="23">
        <v>1701.864</v>
      </c>
      <c r="E22" s="23">
        <f>+D22-C22</f>
        <v>1210.528</v>
      </c>
      <c r="F22" s="36" t="s">
        <v>45</v>
      </c>
    </row>
    <row r="23" spans="2:6" s="3" customFormat="1" ht="16.5" customHeight="1">
      <c r="B23" s="31" t="s">
        <v>12</v>
      </c>
      <c r="C23" s="23">
        <v>9002389.669</v>
      </c>
      <c r="D23" s="23">
        <v>8203138.165999999</v>
      </c>
      <c r="E23" s="23">
        <f t="shared" si="0"/>
        <v>-799251.5030000005</v>
      </c>
      <c r="F23" s="36">
        <f t="shared" si="1"/>
        <v>-8.878214922780415</v>
      </c>
    </row>
    <row r="24" spans="2:6" s="3" customFormat="1" ht="29.25" customHeight="1">
      <c r="B24" s="25" t="s">
        <v>17</v>
      </c>
      <c r="C24" s="26">
        <f>+SUM(C8:C17)</f>
        <v>67635788.14700001</v>
      </c>
      <c r="D24" s="26">
        <f>+SUM(D8:D17)</f>
        <v>66496366.313999996</v>
      </c>
      <c r="E24" s="26">
        <f t="shared" si="0"/>
        <v>-1139421.8330000192</v>
      </c>
      <c r="F24" s="40">
        <f t="shared" si="1"/>
        <v>-1.6846433880885598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f>SUM(C27:C30)</f>
        <v>5845389.688000001</v>
      </c>
      <c r="D26" s="28">
        <f>SUM(D27:D30)</f>
        <v>5558612.548</v>
      </c>
      <c r="E26" s="23">
        <f>+D26-C26</f>
        <v>-286777.1400000006</v>
      </c>
      <c r="F26" s="37">
        <f>(D26/C26)*100-100</f>
        <v>-4.906039722017596</v>
      </c>
    </row>
    <row r="27" spans="2:6" s="3" customFormat="1" ht="16.5" customHeight="1">
      <c r="B27" s="31" t="s">
        <v>20</v>
      </c>
      <c r="C27" s="23">
        <v>1021932.0730000001</v>
      </c>
      <c r="D27" s="23">
        <v>992238.617</v>
      </c>
      <c r="E27" s="23">
        <f>+D27-C27</f>
        <v>-29693.456000000122</v>
      </c>
      <c r="F27" s="36">
        <f>(D27/C27)*100-100</f>
        <v>-2.905619344427805</v>
      </c>
    </row>
    <row r="28" spans="2:6" s="3" customFormat="1" ht="16.5" customHeight="1">
      <c r="B28" s="31" t="s">
        <v>21</v>
      </c>
      <c r="C28" s="23">
        <v>10823.721</v>
      </c>
      <c r="D28" s="23">
        <v>6340.866999999999</v>
      </c>
      <c r="E28" s="23">
        <f aca="true" t="shared" si="2" ref="E28:E34">+D28-C28</f>
        <v>-4482.854</v>
      </c>
      <c r="F28" s="36">
        <f>(D28/C28)*100-100</f>
        <v>-41.41693970123583</v>
      </c>
    </row>
    <row r="29" spans="2:6" s="3" customFormat="1" ht="16.5" customHeight="1">
      <c r="B29" s="31" t="s">
        <v>22</v>
      </c>
      <c r="C29" s="23">
        <v>785464.091</v>
      </c>
      <c r="D29" s="23">
        <v>733592.042</v>
      </c>
      <c r="E29" s="23">
        <f t="shared" si="2"/>
        <v>-51872.049</v>
      </c>
      <c r="F29" s="36">
        <f>(D29/C29)*100-100</f>
        <v>-6.604000054790532</v>
      </c>
    </row>
    <row r="30" spans="2:6" s="3" customFormat="1" ht="16.5" customHeight="1">
      <c r="B30" s="31" t="s">
        <v>23</v>
      </c>
      <c r="C30" s="23">
        <v>4027169.8030000003</v>
      </c>
      <c r="D30" s="23">
        <v>3826441.022</v>
      </c>
      <c r="E30" s="23">
        <f>+D30-C30</f>
        <v>-200728.78100000042</v>
      </c>
      <c r="F30" s="36">
        <f>+(D30/C30)*100-100</f>
        <v>-4.984363481531602</v>
      </c>
    </row>
    <row r="31" spans="2:6" s="3" customFormat="1" ht="21.75" customHeight="1">
      <c r="B31" s="27" t="s">
        <v>36</v>
      </c>
      <c r="C31" s="23">
        <f>SUM(C32:C33)</f>
        <v>17205018.235999998</v>
      </c>
      <c r="D31" s="23">
        <f>SUM(D32:D33)</f>
        <v>16831898.906999998</v>
      </c>
      <c r="E31" s="23">
        <f>+D31-C31</f>
        <v>-373119.3289999999</v>
      </c>
      <c r="F31" s="38">
        <f>+(D31/C31)*100-100</f>
        <v>-2.168665699053321</v>
      </c>
    </row>
    <row r="32" spans="2:6" s="3" customFormat="1" ht="16.5" customHeight="1">
      <c r="B32" s="31" t="s">
        <v>25</v>
      </c>
      <c r="C32" s="23">
        <v>13726346.718999999</v>
      </c>
      <c r="D32" s="23">
        <v>13084471.68</v>
      </c>
      <c r="E32" s="23">
        <f t="shared" si="2"/>
        <v>-641875.038999999</v>
      </c>
      <c r="F32" s="36">
        <f>+(D32/C32)*100-100</f>
        <v>-4.676226326933119</v>
      </c>
    </row>
    <row r="33" spans="2:6" s="3" customFormat="1" ht="16.5" customHeight="1">
      <c r="B33" s="31" t="s">
        <v>31</v>
      </c>
      <c r="C33" s="23">
        <v>3478671.5170000005</v>
      </c>
      <c r="D33" s="23">
        <v>3747427.227</v>
      </c>
      <c r="E33" s="23">
        <f t="shared" si="2"/>
        <v>268755.7099999995</v>
      </c>
      <c r="F33" s="36">
        <f>+(D33/C33)*100-100</f>
        <v>7.7258145440467985</v>
      </c>
    </row>
    <row r="34" spans="2:6" s="3" customFormat="1" ht="23.25" customHeight="1">
      <c r="B34" s="27" t="s">
        <v>24</v>
      </c>
      <c r="C34" s="23">
        <v>15334016.667000001</v>
      </c>
      <c r="D34" s="23">
        <v>15715050.839</v>
      </c>
      <c r="E34" s="28">
        <f t="shared" si="2"/>
        <v>381034.1719999984</v>
      </c>
      <c r="F34" s="38">
        <f aca="true" t="shared" si="3" ref="F34:F45">(D34/C34)*100-100</f>
        <v>2.484894729637375</v>
      </c>
    </row>
    <row r="35" spans="2:6" s="3" customFormat="1" ht="18.75" customHeight="1">
      <c r="B35" s="27" t="s">
        <v>34</v>
      </c>
      <c r="C35" s="23">
        <v>1988016.19</v>
      </c>
      <c r="D35" s="23">
        <v>1049463.713</v>
      </c>
      <c r="E35" s="23">
        <f aca="true" t="shared" si="4" ref="E35:E45">+D35-C35</f>
        <v>-938552.477</v>
      </c>
      <c r="F35" s="36">
        <f t="shared" si="3"/>
        <v>-47.21050470921969</v>
      </c>
    </row>
    <row r="36" spans="2:6" s="3" customFormat="1" ht="15" customHeight="1">
      <c r="B36" s="27" t="s">
        <v>30</v>
      </c>
      <c r="C36" s="23">
        <v>15053199.24</v>
      </c>
      <c r="D36" s="23">
        <v>18411106.137000002</v>
      </c>
      <c r="E36" s="23">
        <f t="shared" si="4"/>
        <v>3357906.8970000017</v>
      </c>
      <c r="F36" s="36">
        <f t="shared" si="3"/>
        <v>22.306931858559537</v>
      </c>
    </row>
    <row r="37" spans="2:6" s="3" customFormat="1" ht="20.25" customHeight="1">
      <c r="B37" s="27" t="s">
        <v>32</v>
      </c>
      <c r="C37" s="23">
        <f>SUM(C38:C44)</f>
        <v>10686908.798999999</v>
      </c>
      <c r="D37" s="23">
        <f>SUM(D38:D44)</f>
        <v>8047326.904</v>
      </c>
      <c r="E37" s="23">
        <f t="shared" si="4"/>
        <v>-2639581.8949999986</v>
      </c>
      <c r="F37" s="36">
        <f t="shared" si="3"/>
        <v>-24.699208579818617</v>
      </c>
    </row>
    <row r="38" spans="2:6" s="3" customFormat="1" ht="16.5" customHeight="1">
      <c r="B38" s="31" t="s">
        <v>35</v>
      </c>
      <c r="C38" s="23">
        <v>703247.902</v>
      </c>
      <c r="D38" s="23">
        <v>400281.748</v>
      </c>
      <c r="E38" s="23">
        <f t="shared" si="4"/>
        <v>-302966.154</v>
      </c>
      <c r="F38" s="36">
        <f t="shared" si="3"/>
        <v>-43.08098938345641</v>
      </c>
    </row>
    <row r="39" spans="2:7" s="3" customFormat="1" ht="21.75" customHeight="1">
      <c r="B39" s="31" t="s">
        <v>38</v>
      </c>
      <c r="C39" s="23">
        <v>57597.678</v>
      </c>
      <c r="D39" s="23">
        <v>0</v>
      </c>
      <c r="E39" s="23">
        <f t="shared" si="4"/>
        <v>-57597.678</v>
      </c>
      <c r="F39" s="54" t="s">
        <v>46</v>
      </c>
      <c r="G39" s="53"/>
    </row>
    <row r="40" spans="2:6" s="3" customFormat="1" ht="24.75" customHeight="1">
      <c r="B40" s="31" t="s">
        <v>27</v>
      </c>
      <c r="C40" s="23">
        <v>703021.1510000001</v>
      </c>
      <c r="D40" s="23">
        <v>522526.337</v>
      </c>
      <c r="E40" s="23">
        <f t="shared" si="4"/>
        <v>-180494.81400000007</v>
      </c>
      <c r="F40" s="36">
        <f t="shared" si="3"/>
        <v>-25.674165527346986</v>
      </c>
    </row>
    <row r="41" spans="2:6" s="3" customFormat="1" ht="16.5" customHeight="1">
      <c r="B41" s="31" t="s">
        <v>26</v>
      </c>
      <c r="C41" s="23">
        <v>1403793.2929999998</v>
      </c>
      <c r="D41" s="23">
        <v>2554679.8049999997</v>
      </c>
      <c r="E41" s="23">
        <f t="shared" si="4"/>
        <v>1150886.5119999999</v>
      </c>
      <c r="F41" s="36">
        <f t="shared" si="3"/>
        <v>81.98404407108106</v>
      </c>
    </row>
    <row r="42" spans="2:6" s="3" customFormat="1" ht="25.5" customHeight="1">
      <c r="B42" s="31" t="s">
        <v>28</v>
      </c>
      <c r="C42" s="23">
        <v>32047.348999999995</v>
      </c>
      <c r="D42" s="23">
        <v>28235.625</v>
      </c>
      <c r="E42" s="23">
        <f t="shared" si="4"/>
        <v>-3811.7239999999947</v>
      </c>
      <c r="F42" s="36">
        <f t="shared" si="3"/>
        <v>-11.894038411726342</v>
      </c>
    </row>
    <row r="43" spans="2:6" s="3" customFormat="1" ht="16.5" customHeight="1">
      <c r="B43" s="31" t="s">
        <v>29</v>
      </c>
      <c r="C43" s="23">
        <v>309868.668</v>
      </c>
      <c r="D43" s="23">
        <v>151675.63800000004</v>
      </c>
      <c r="E43" s="23">
        <f t="shared" si="4"/>
        <v>-158193.02999999997</v>
      </c>
      <c r="F43" s="36">
        <f t="shared" si="3"/>
        <v>-51.05163778610878</v>
      </c>
    </row>
    <row r="44" spans="2:6" s="3" customFormat="1" ht="16.5" customHeight="1">
      <c r="B44" s="31" t="s">
        <v>32</v>
      </c>
      <c r="C44" s="23">
        <v>7477332.757999999</v>
      </c>
      <c r="D44" s="23">
        <v>4389927.751</v>
      </c>
      <c r="E44" s="23">
        <f t="shared" si="4"/>
        <v>-3087405.0069999993</v>
      </c>
      <c r="F44" s="36">
        <f t="shared" si="3"/>
        <v>-41.29019139474279</v>
      </c>
    </row>
    <row r="45" spans="2:6" s="3" customFormat="1" ht="24.75" customHeight="1">
      <c r="B45" s="29" t="s">
        <v>33</v>
      </c>
      <c r="C45" s="30">
        <f>+C26+C31+C34+C35+C36+C37</f>
        <v>66112548.81999999</v>
      </c>
      <c r="D45" s="30">
        <f>+D26+D31+D34+D35+D36+D37</f>
        <v>65613459.048</v>
      </c>
      <c r="E45" s="30">
        <f t="shared" si="4"/>
        <v>-499089.77199999243</v>
      </c>
      <c r="F45" s="39">
        <f t="shared" si="3"/>
        <v>-0.7549092886417412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/>
      <c r="D48" s="43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2023-06-22T07:08:08Z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