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 - февраль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<sst xmlns="http://schemas.openxmlformats.org/spreadsheetml/2006/main" count="49" uniqueCount="47">
  <si>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</si>
  <si>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</si>
  <si>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</si>
  <si>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</si>
  <si>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</si>
  <si>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</si>
  <si>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</si>
  <si>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</si>
  <si>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</si>
  <si>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</si>
  <si>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</si>
  <si>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</si>
  <si>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</si>
  <si>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</si>
  <si>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</si>
  <si>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</si>
  <si>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</si>
  <si>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</si>
  <si>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</si>
  <si>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</si>
  <si>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</si>
  <si>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</si>
  <si>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</si>
  <si>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</si>
  <si>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</si>
  <si>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</si>
  <si>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</si>
  <si>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</si>
  <si>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</si>
  <si>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</si>
  <si>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</si>
  <si>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</si>
  <si>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</si>
  <si>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</si>
  <si>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</si>
  <si>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</si>
  <si>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</si>
  <si>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</si>
  <si>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</si>
  <si>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</si>
  <si>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</si>
  <si>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</si>
  <si>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</si>
  <si>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</si>
  <si>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 xml:space="preserve">Объем кассовых операций по банковской системе Республики Молдова,
январь - февраль 2023 г </t>
    </r>
    <r>
      <rPr>
        <b/>
        <vertAlign val="superscript"/>
        <sz val="16"/>
        <color indexed="57"/>
        <rFont val="Times New Roman"/>
        <family val="1"/>
      </rPr>
      <t>i</t>
    </r>
  </si>
  <si>
    <t>в 2,8 раза</t>
  </si>
  <si>
    <t>в 7,7 раз</t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</si>
</sst>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wrapText="1"/>
      <protection/>
    </xf>
    <xf numFmtId="0" fontId="7" fillId="0" borderId="10" xfId="57" applyFont="1" applyBorder="1" applyAlignment="1">
      <alignment horizontal="center"/>
      <protection/>
    </xf>
    <xf numFmtId="0" fontId="6" fillId="0" borderId="11" xfId="57" applyFont="1" applyBorder="1" applyAlignment="1">
      <alignment horizontal="left" vertical="center" wrapText="1" indent="1"/>
      <protection/>
    </xf>
    <xf numFmtId="170" fontId="6" fillId="0" borderId="12" xfId="57" applyNumberFormat="1" applyFont="1" applyBorder="1" applyAlignment="1">
      <alignment horizontal="right" vertical="center"/>
      <protection/>
    </xf>
    <xf numFmtId="0" fontId="6" fillId="0" borderId="13" xfId="57" applyFont="1" applyBorder="1" applyAlignment="1">
      <alignment horizontal="left" vertical="center" wrapText="1" indent="1"/>
      <protection/>
    </xf>
    <xf numFmtId="170" fontId="6" fillId="0" borderId="14" xfId="57" applyNumberFormat="1" applyFont="1" applyBorder="1" applyAlignment="1">
      <alignment horizontal="right" vertical="center"/>
      <protection/>
    </xf>
    <xf numFmtId="170" fontId="6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70" fontId="48" fillId="33" borderId="16" xfId="57" applyNumberFormat="1" applyFont="1" applyFill="1" applyBorder="1" applyAlignment="1">
      <alignment horizontal="right" vertical="center"/>
      <protection/>
    </xf>
    <xf numFmtId="0" fontId="6" fillId="0" borderId="13" xfId="47" applyNumberFormat="1" applyFont="1" applyBorder="1" applyAlignment="1">
      <alignment horizontal="left" vertical="center" wrapText="1" indent="1"/>
    </xf>
    <xf numFmtId="170" fontId="6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70" fontId="48" fillId="33" borderId="18" xfId="57" applyNumberFormat="1" applyFont="1" applyFill="1" applyBorder="1" applyAlignment="1">
      <alignment horizontal="right" vertical="center"/>
      <protection/>
    </xf>
    <xf numFmtId="0" fontId="9" fillId="0" borderId="13" xfId="47" applyNumberFormat="1" applyFont="1" applyBorder="1" applyAlignment="1">
      <alignment horizontal="left" vertical="center" wrapText="1" indent="3"/>
    </xf>
    <xf numFmtId="167" fontId="49" fillId="0" borderId="0" xfId="47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166" fontId="6" fillId="0" borderId="19" xfId="57" applyNumberFormat="1" applyFont="1" applyFill="1" applyBorder="1" applyAlignment="1">
      <alignment horizontal="right" vertical="center"/>
      <protection/>
    </xf>
    <xf numFmtId="166" fontId="6" fillId="34" borderId="20" xfId="57" applyNumberFormat="1" applyFont="1" applyFill="1" applyBorder="1" applyAlignment="1">
      <alignment horizontal="right" vertical="center"/>
      <protection/>
    </xf>
    <xf numFmtId="166" fontId="6" fillId="0" borderId="20" xfId="57" applyNumberFormat="1" applyFont="1" applyBorder="1" applyAlignment="1">
      <alignment horizontal="right" vertical="center"/>
      <protection/>
    </xf>
    <xf numFmtId="166" fontId="6" fillId="0" borderId="20" xfId="47" applyNumberFormat="1" applyFont="1" applyBorder="1" applyAlignment="1">
      <alignment horizontal="right" vertical="center"/>
    </xf>
    <xf numFmtId="166" fontId="48" fillId="33" borderId="21" xfId="57" applyNumberFormat="1" applyFont="1" applyFill="1" applyBorder="1" applyAlignment="1">
      <alignment horizontal="right" vertical="center"/>
      <protection/>
    </xf>
    <xf numFmtId="166" fontId="48" fillId="33" borderId="22" xfId="57" applyNumberFormat="1" applyFont="1" applyFill="1" applyBorder="1" applyAlignment="1">
      <alignment horizontal="right" vertical="center"/>
      <protection/>
    </xf>
    <xf numFmtId="0" fontId="11" fillId="0" borderId="0" xfId="47" applyNumberFormat="1" applyFont="1" applyBorder="1" applyAlignment="1">
      <alignment horizontal="left"/>
    </xf>
    <xf numFmtId="171" fontId="49" fillId="0" borderId="0" xfId="47" applyNumberFormat="1" applyFont="1" applyBorder="1" applyAlignment="1">
      <alignment wrapText="1"/>
    </xf>
    <xf numFmtId="0" fontId="8" fillId="7" borderId="23" xfId="57" applyFont="1" applyFill="1" applyBorder="1" applyAlignment="1">
      <alignment horizontal="center" vertical="center"/>
      <protection/>
    </xf>
    <xf numFmtId="0" fontId="8" fillId="7" borderId="24" xfId="57" applyFont="1" applyFill="1" applyBorder="1" applyAlignment="1">
      <alignment horizontal="center" vertical="center"/>
      <protection/>
    </xf>
    <xf numFmtId="0" fontId="7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8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3\svodnia%20tablita-2005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2023-nov."/>
      <sheetName val="2023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5"/>
  <sheetViews>
    <sheetView showGridLines="0" showRowColHeaders="0" tabSelected="1" zoomScalePageLayoutView="0" workbookViewId="0" topLeftCell="A1">
      <selection activeCell="K7" sqref="K7"/>
    </sheetView>
  </sheetViews>
  <sheetFormatPr defaultColWidth="15.421875" defaultRowHeight="16.5" customHeight="1"/>
  <cols>
    <col min="1" max="1" width="9.140625" style="1" customWidth="1"/>
    <col min="2" max="2" width="72.28125" style="8" customWidth="1"/>
    <col min="3" max="3" width="14.00390625" style="9" customWidth="1"/>
    <col min="4" max="6" width="14.00390625" style="1" customWidth="1"/>
    <col min="7" max="217" width="9.140625" style="1" customWidth="1"/>
    <col min="218" max="218" width="66.7109375" style="1" customWidth="1"/>
    <col min="219" max="219" width="19.7109375" style="1" customWidth="1"/>
    <col min="220" max="220" width="21.00390625" style="1" customWidth="1"/>
    <col min="221" max="16384" width="15.421875" style="1" customWidth="1"/>
  </cols>
  <sheetData>
    <row r="1" spans="2:5" ht="24" customHeight="1">
      <c r="B1" s="42"/>
      <c r="C1" s="42"/>
      <c r="D1" s="42"/>
      <c r="E1" s="42"/>
    </row>
    <row r="2" spans="2:6" ht="39" customHeight="1">
      <c r="B2" s="43" t="s">
        <v>44</v>
      </c>
      <c r="C2" s="44"/>
      <c r="D2" s="44"/>
      <c r="E2" s="44"/>
      <c r="F2" s="44"/>
    </row>
    <row r="3" spans="2:6" ht="21" customHeight="1">
      <c r="B3" s="41" t="s">
        <v>41</v>
      </c>
      <c r="C3" s="41"/>
      <c r="D3" s="41"/>
      <c r="E3" s="41"/>
      <c r="F3" s="41"/>
    </row>
    <row r="4" spans="2:6" ht="23.25" customHeight="1">
      <c r="B4" s="45"/>
      <c r="C4" s="46" t="s">
        <v>2</v>
      </c>
      <c r="D4" s="46"/>
      <c r="E4" s="47" t="s">
        <v>39</v>
      </c>
      <c r="F4" s="47"/>
    </row>
    <row r="5" spans="2:6" ht="38.25" customHeight="1">
      <c r="B5" s="45"/>
      <c r="C5" s="13">
        <v>2022</v>
      </c>
      <c r="D5" s="13">
        <v>2023</v>
      </c>
      <c r="E5" s="14" t="s">
        <v>40</v>
      </c>
      <c r="F5" s="14" t="s">
        <v>0</v>
      </c>
    </row>
    <row r="6" spans="2:6" ht="16.5" customHeight="1">
      <c r="B6" s="13" t="s">
        <v>1</v>
      </c>
      <c r="C6" s="15">
        <v>1</v>
      </c>
      <c r="D6" s="16">
        <v>2</v>
      </c>
      <c r="E6" s="16">
        <v>3</v>
      </c>
      <c r="F6" s="16">
        <v>4</v>
      </c>
    </row>
    <row r="7" spans="2:6" s="3" customFormat="1" ht="23.25" customHeight="1">
      <c r="B7" s="39" t="s">
        <v>3</v>
      </c>
      <c r="C7" s="39"/>
      <c r="D7" s="39"/>
      <c r="E7" s="39"/>
      <c r="F7" s="39"/>
    </row>
    <row r="8" spans="2:6" s="3" customFormat="1" ht="36" customHeight="1">
      <c r="B8" s="17" t="s">
        <v>19</v>
      </c>
      <c r="C8" s="18">
        <v>12329037.243999999</v>
      </c>
      <c r="D8" s="18">
        <v>13456158.83</v>
      </c>
      <c r="E8" s="18">
        <f aca="true" t="shared" si="0" ref="E8:E24">+D8-C8</f>
        <v>1127121.586000001</v>
      </c>
      <c r="F8" s="31">
        <f aca="true" t="shared" si="1" ref="F8:F24">(D8/C8)*100-100</f>
        <v>9.142008120289532</v>
      </c>
    </row>
    <row r="9" spans="2:6" s="3" customFormat="1" ht="24" customHeight="1">
      <c r="B9" s="19" t="s">
        <v>4</v>
      </c>
      <c r="C9" s="20">
        <v>118769.20300000001</v>
      </c>
      <c r="D9" s="20">
        <v>165033.049</v>
      </c>
      <c r="E9" s="20">
        <f t="shared" si="0"/>
        <v>46263.84599999999</v>
      </c>
      <c r="F9" s="32">
        <f t="shared" si="1"/>
        <v>38.9527291851912</v>
      </c>
    </row>
    <row r="10" spans="2:6" s="3" customFormat="1" ht="18.75" customHeight="1">
      <c r="B10" s="19" t="s">
        <v>7</v>
      </c>
      <c r="C10" s="20">
        <v>569257.037</v>
      </c>
      <c r="D10" s="20">
        <v>701733.237</v>
      </c>
      <c r="E10" s="20">
        <f t="shared" si="0"/>
        <v>132476.19999999995</v>
      </c>
      <c r="F10" s="32">
        <f t="shared" si="1"/>
        <v>23.271772044866253</v>
      </c>
    </row>
    <row r="11" spans="2:6" s="3" customFormat="1" ht="20.25" customHeight="1">
      <c r="B11" s="19" t="s">
        <v>8</v>
      </c>
      <c r="C11" s="20">
        <v>1919550.739</v>
      </c>
      <c r="D11" s="20">
        <v>1735759.1400000001</v>
      </c>
      <c r="E11" s="20">
        <f t="shared" si="0"/>
        <v>-183791.59899999993</v>
      </c>
      <c r="F11" s="32">
        <f t="shared" si="1"/>
        <v>-9.574719504197475</v>
      </c>
    </row>
    <row r="12" spans="2:6" s="3" customFormat="1" ht="21.75" customHeight="1">
      <c r="B12" s="19" t="s">
        <v>21</v>
      </c>
      <c r="C12" s="20">
        <v>288371.676</v>
      </c>
      <c r="D12" s="20">
        <v>300475.837</v>
      </c>
      <c r="E12" s="20">
        <f t="shared" si="0"/>
        <v>12104.161000000022</v>
      </c>
      <c r="F12" s="32">
        <f t="shared" si="1"/>
        <v>4.197416739361046</v>
      </c>
    </row>
    <row r="13" spans="2:6" s="3" customFormat="1" ht="25.5" customHeight="1">
      <c r="B13" s="19" t="s">
        <v>5</v>
      </c>
      <c r="C13" s="20">
        <v>2588613.432</v>
      </c>
      <c r="D13" s="20">
        <v>3315541.124</v>
      </c>
      <c r="E13" s="20">
        <f t="shared" si="0"/>
        <v>726927.6919999998</v>
      </c>
      <c r="F13" s="32">
        <f t="shared" si="1"/>
        <v>28.08173993898987</v>
      </c>
    </row>
    <row r="14" spans="2:6" s="3" customFormat="1" ht="20.25" customHeight="1">
      <c r="B14" s="19" t="s">
        <v>9</v>
      </c>
      <c r="C14" s="20">
        <v>1549638.328</v>
      </c>
      <c r="D14" s="21">
        <v>1135979.1779999998</v>
      </c>
      <c r="E14" s="20">
        <f t="shared" si="0"/>
        <v>-413659.15000000014</v>
      </c>
      <c r="F14" s="32">
        <f>D14/C14*100-100</f>
        <v>-26.693915768970328</v>
      </c>
    </row>
    <row r="15" spans="2:6" s="3" customFormat="1" ht="19.5" customHeight="1">
      <c r="B15" s="19" t="s">
        <v>22</v>
      </c>
      <c r="C15" s="20">
        <v>997851.453</v>
      </c>
      <c r="D15" s="20">
        <v>868894.243</v>
      </c>
      <c r="E15" s="20">
        <f t="shared" si="0"/>
        <v>-128957.20999999996</v>
      </c>
      <c r="F15" s="32">
        <f t="shared" si="1"/>
        <v>-12.923487720772002</v>
      </c>
    </row>
    <row r="16" spans="2:6" s="3" customFormat="1" ht="30.75" customHeight="1">
      <c r="B16" s="19" t="s">
        <v>23</v>
      </c>
      <c r="C16" s="20">
        <v>436472.37899999996</v>
      </c>
      <c r="D16" s="20">
        <v>478769.336</v>
      </c>
      <c r="E16" s="20">
        <f t="shared" si="0"/>
        <v>42296.95700000005</v>
      </c>
      <c r="F16" s="32">
        <f t="shared" si="1"/>
        <v>9.690637720743382</v>
      </c>
    </row>
    <row r="17" spans="2:6" s="3" customFormat="1" ht="24" customHeight="1">
      <c r="B17" s="19" t="s">
        <v>6</v>
      </c>
      <c r="C17" s="20">
        <f>SUM(C18:C23)</f>
        <v>3504071.6599999997</v>
      </c>
      <c r="D17" s="20">
        <f>SUM(D18:D23)</f>
        <v>3719672.0850000004</v>
      </c>
      <c r="E17" s="20">
        <f t="shared" si="0"/>
        <v>215600.42500000075</v>
      </c>
      <c r="F17" s="32">
        <f t="shared" si="1"/>
        <v>6.15285433403497</v>
      </c>
    </row>
    <row r="18" spans="2:6" s="3" customFormat="1" ht="16.5" customHeight="1">
      <c r="B18" s="28" t="s">
        <v>20</v>
      </c>
      <c r="C18" s="20">
        <v>45272.078</v>
      </c>
      <c r="D18" s="20">
        <v>42969.959</v>
      </c>
      <c r="E18" s="20">
        <f t="shared" si="0"/>
        <v>-2302.118999999999</v>
      </c>
      <c r="F18" s="32">
        <f t="shared" si="1"/>
        <v>-5.0850747341440865</v>
      </c>
    </row>
    <row r="19" spans="2:6" s="3" customFormat="1" ht="24" customHeight="1">
      <c r="B19" s="28" t="s">
        <v>10</v>
      </c>
      <c r="C19" s="20">
        <v>120936.52900000001</v>
      </c>
      <c r="D19" s="20">
        <v>44297.835</v>
      </c>
      <c r="E19" s="20">
        <f t="shared" si="0"/>
        <v>-76638.69400000002</v>
      </c>
      <c r="F19" s="32">
        <f t="shared" si="1"/>
        <v>-63.37100513278333</v>
      </c>
    </row>
    <row r="20" spans="2:6" s="3" customFormat="1" ht="16.5" customHeight="1">
      <c r="B20" s="28" t="s">
        <v>24</v>
      </c>
      <c r="C20" s="20">
        <v>60492.022</v>
      </c>
      <c r="D20" s="20">
        <v>49702.013999999996</v>
      </c>
      <c r="E20" s="20">
        <f t="shared" si="0"/>
        <v>-10790.008000000002</v>
      </c>
      <c r="F20" s="32">
        <f t="shared" si="1"/>
        <v>-17.83707610236604</v>
      </c>
    </row>
    <row r="21" spans="2:6" s="3" customFormat="1" ht="16.5" customHeight="1">
      <c r="B21" s="28" t="s">
        <v>25</v>
      </c>
      <c r="C21" s="20">
        <v>92870.368</v>
      </c>
      <c r="D21" s="20">
        <v>57215.833</v>
      </c>
      <c r="E21" s="20">
        <f t="shared" si="0"/>
        <v>-35654.535</v>
      </c>
      <c r="F21" s="32">
        <f t="shared" si="1"/>
        <v>-38.39172361199215</v>
      </c>
    </row>
    <row r="22" spans="2:6" s="3" customFormat="1" ht="16.5" customHeight="1">
      <c r="B22" s="28" t="s">
        <v>11</v>
      </c>
      <c r="C22" s="20">
        <v>19.352</v>
      </c>
      <c r="D22" s="20">
        <v>149.721</v>
      </c>
      <c r="E22" s="20">
        <f>+D22-C22</f>
        <v>130.369</v>
      </c>
      <c r="F22" s="32" t="s">
        <v>46</v>
      </c>
    </row>
    <row r="23" spans="2:6" s="3" customFormat="1" ht="16.5" customHeight="1">
      <c r="B23" s="28" t="s">
        <v>6</v>
      </c>
      <c r="C23" s="20">
        <v>3184481.3109999998</v>
      </c>
      <c r="D23" s="20">
        <v>3525336.723</v>
      </c>
      <c r="E23" s="20">
        <f t="shared" si="0"/>
        <v>340855.4120000005</v>
      </c>
      <c r="F23" s="32">
        <f t="shared" si="1"/>
        <v>10.703639893335222</v>
      </c>
    </row>
    <row r="24" spans="2:6" s="3" customFormat="1" ht="29.25" customHeight="1">
      <c r="B24" s="22" t="s">
        <v>12</v>
      </c>
      <c r="C24" s="23">
        <f>+SUM(C8:C17)</f>
        <v>24301633.151000004</v>
      </c>
      <c r="D24" s="23">
        <f>+SUM(D8:D17)</f>
        <v>25878016.059</v>
      </c>
      <c r="E24" s="23">
        <f t="shared" si="0"/>
        <v>1576382.907999996</v>
      </c>
      <c r="F24" s="36">
        <f t="shared" si="1"/>
        <v>6.486736501226176</v>
      </c>
    </row>
    <row r="25" spans="2:6" s="3" customFormat="1" ht="22.5" customHeight="1">
      <c r="B25" s="40" t="s">
        <v>42</v>
      </c>
      <c r="C25" s="40"/>
      <c r="D25" s="40"/>
      <c r="E25" s="40"/>
      <c r="F25" s="40"/>
    </row>
    <row r="26" spans="2:6" s="3" customFormat="1" ht="32.25" customHeight="1">
      <c r="B26" s="24" t="s">
        <v>13</v>
      </c>
      <c r="C26" s="25">
        <f>SUM(C27:C30)</f>
        <v>2212811.273</v>
      </c>
      <c r="D26" s="25">
        <f>SUM(D27:D30)</f>
        <v>1980813.1180000002</v>
      </c>
      <c r="E26" s="20">
        <f>+D26-C26</f>
        <v>-231998.1549999998</v>
      </c>
      <c r="F26" s="33">
        <f>(D26/C26)*100-100</f>
        <v>-10.484317294961642</v>
      </c>
    </row>
    <row r="27" spans="2:6" s="3" customFormat="1" ht="16.5" customHeight="1">
      <c r="B27" s="28" t="s">
        <v>14</v>
      </c>
      <c r="C27" s="20">
        <v>364092.113</v>
      </c>
      <c r="D27" s="20">
        <v>353916.079</v>
      </c>
      <c r="E27" s="20">
        <f>+D27-C27</f>
        <v>-10176.033999999985</v>
      </c>
      <c r="F27" s="32">
        <f>(D27/C27)*100-100</f>
        <v>-2.794906463683816</v>
      </c>
    </row>
    <row r="28" spans="2:6" s="3" customFormat="1" ht="16.5" customHeight="1">
      <c r="B28" s="28" t="s">
        <v>26</v>
      </c>
      <c r="C28" s="20">
        <v>2282.879</v>
      </c>
      <c r="D28" s="20">
        <v>2051.118</v>
      </c>
      <c r="E28" s="20">
        <f aca="true" t="shared" si="2" ref="E28:E34">+D28-C28</f>
        <v>-231.76099999999997</v>
      </c>
      <c r="F28" s="32">
        <f>(D28/C28)*100-100</f>
        <v>-10.152136841243006</v>
      </c>
    </row>
    <row r="29" spans="2:6" s="3" customFormat="1" ht="25.5" customHeight="1">
      <c r="B29" s="28" t="s">
        <v>27</v>
      </c>
      <c r="C29" s="20">
        <v>287639.498</v>
      </c>
      <c r="D29" s="20">
        <v>265802.71900000004</v>
      </c>
      <c r="E29" s="20">
        <f t="shared" si="2"/>
        <v>-21836.77899999998</v>
      </c>
      <c r="F29" s="32">
        <f>(D29/C29)*100-100</f>
        <v>-7.59171781060472</v>
      </c>
    </row>
    <row r="30" spans="2:6" s="3" customFormat="1" ht="16.5" customHeight="1">
      <c r="B30" s="28" t="s">
        <v>28</v>
      </c>
      <c r="C30" s="20">
        <v>1558796.783</v>
      </c>
      <c r="D30" s="20">
        <v>1359043.202</v>
      </c>
      <c r="E30" s="20">
        <f>+D30-C30</f>
        <v>-199753.581</v>
      </c>
      <c r="F30" s="32">
        <f>+(D30/C30)*100-100</f>
        <v>-12.814600541807764</v>
      </c>
    </row>
    <row r="31" spans="2:6" s="3" customFormat="1" ht="21.75" customHeight="1">
      <c r="B31" s="24" t="s">
        <v>15</v>
      </c>
      <c r="C31" s="20">
        <f>SUM(C32:C33)</f>
        <v>6214991.743999999</v>
      </c>
      <c r="D31" s="20">
        <f>SUM(D32:D33)</f>
        <v>6241456.93</v>
      </c>
      <c r="E31" s="20">
        <f>+D31-C31</f>
        <v>26465.186000000685</v>
      </c>
      <c r="F31" s="34">
        <f>+(D31/C31)*100-100</f>
        <v>0.42582817628922953</v>
      </c>
    </row>
    <row r="32" spans="2:6" s="3" customFormat="1" ht="16.5" customHeight="1">
      <c r="B32" s="28" t="s">
        <v>29</v>
      </c>
      <c r="C32" s="20">
        <v>4840639.154999999</v>
      </c>
      <c r="D32" s="20">
        <v>4834826.676</v>
      </c>
      <c r="E32" s="20">
        <f t="shared" si="2"/>
        <v>-5812.478999999352</v>
      </c>
      <c r="F32" s="32">
        <f>+(D32/C32)*100-100</f>
        <v>-0.12007668437742325</v>
      </c>
    </row>
    <row r="33" spans="2:6" s="3" customFormat="1" ht="16.5" customHeight="1">
      <c r="B33" s="28" t="s">
        <v>30</v>
      </c>
      <c r="C33" s="20">
        <v>1374352.5890000002</v>
      </c>
      <c r="D33" s="20">
        <v>1406630.2540000002</v>
      </c>
      <c r="E33" s="20">
        <f t="shared" si="2"/>
        <v>32277.665000000037</v>
      </c>
      <c r="F33" s="32">
        <f>+(D33/C33)*100-100</f>
        <v>2.348572357511671</v>
      </c>
    </row>
    <row r="34" spans="2:6" s="3" customFormat="1" ht="23.25" customHeight="1">
      <c r="B34" s="24" t="s">
        <v>16</v>
      </c>
      <c r="C34" s="20">
        <v>5622254.0370000005</v>
      </c>
      <c r="D34" s="20">
        <v>5975897.232</v>
      </c>
      <c r="E34" s="25">
        <f t="shared" si="2"/>
        <v>353643.19499999937</v>
      </c>
      <c r="F34" s="34">
        <f aca="true" t="shared" si="3" ref="F34:F45">(D34/C34)*100-100</f>
        <v>6.290060759842532</v>
      </c>
    </row>
    <row r="35" spans="2:6" s="3" customFormat="1" ht="18.75" customHeight="1">
      <c r="B35" s="24" t="s">
        <v>31</v>
      </c>
      <c r="C35" s="20">
        <v>807687.881</v>
      </c>
      <c r="D35" s="20">
        <v>298259.373</v>
      </c>
      <c r="E35" s="20">
        <f aca="true" t="shared" si="4" ref="E35:E45">+D35-C35</f>
        <v>-509428.50800000003</v>
      </c>
      <c r="F35" s="32">
        <f t="shared" si="3"/>
        <v>-63.07244666953224</v>
      </c>
    </row>
    <row r="36" spans="2:6" s="3" customFormat="1" ht="15" customHeight="1">
      <c r="B36" s="24" t="s">
        <v>32</v>
      </c>
      <c r="C36" s="20">
        <v>4992243.562999999</v>
      </c>
      <c r="D36" s="20">
        <v>6720183.1</v>
      </c>
      <c r="E36" s="20">
        <f t="shared" si="4"/>
        <v>1727939.5370000005</v>
      </c>
      <c r="F36" s="32">
        <f t="shared" si="3"/>
        <v>34.61248465132229</v>
      </c>
    </row>
    <row r="37" spans="2:6" s="3" customFormat="1" ht="20.25" customHeight="1">
      <c r="B37" s="24" t="s">
        <v>33</v>
      </c>
      <c r="C37" s="20">
        <f>SUM(C38:C44)</f>
        <v>4201568.119</v>
      </c>
      <c r="D37" s="20">
        <f>SUM(D38:D44)</f>
        <v>3368922.87</v>
      </c>
      <c r="E37" s="20">
        <f t="shared" si="4"/>
        <v>-832645.2489999998</v>
      </c>
      <c r="F37" s="32">
        <f t="shared" si="3"/>
        <v>-19.817487790681696</v>
      </c>
    </row>
    <row r="38" spans="2:6" s="3" customFormat="1" ht="16.5" customHeight="1">
      <c r="B38" s="28" t="s">
        <v>17</v>
      </c>
      <c r="C38" s="20">
        <v>309631.799</v>
      </c>
      <c r="D38" s="20">
        <v>178092.498</v>
      </c>
      <c r="E38" s="20">
        <f t="shared" si="4"/>
        <v>-131539.301</v>
      </c>
      <c r="F38" s="32">
        <f t="shared" si="3"/>
        <v>-42.482490953715</v>
      </c>
    </row>
    <row r="39" spans="2:6" s="3" customFormat="1" ht="29.25" customHeight="1">
      <c r="B39" s="28" t="s">
        <v>34</v>
      </c>
      <c r="C39" s="20">
        <v>18400</v>
      </c>
      <c r="D39" s="20">
        <v>0</v>
      </c>
      <c r="E39" s="20">
        <f t="shared" si="4"/>
        <v>-18400</v>
      </c>
      <c r="F39" s="32">
        <f t="shared" si="3"/>
        <v>-100</v>
      </c>
    </row>
    <row r="40" spans="2:6" s="3" customFormat="1" ht="30" customHeight="1">
      <c r="B40" s="28" t="s">
        <v>18</v>
      </c>
      <c r="C40" s="20">
        <v>286243.954</v>
      </c>
      <c r="D40" s="20">
        <v>211247.686</v>
      </c>
      <c r="E40" s="20">
        <f t="shared" si="4"/>
        <v>-74996.26800000004</v>
      </c>
      <c r="F40" s="32">
        <f t="shared" si="3"/>
        <v>-26.20012299019598</v>
      </c>
    </row>
    <row r="41" spans="2:6" s="3" customFormat="1" ht="24.75" customHeight="1">
      <c r="B41" s="28" t="s">
        <v>35</v>
      </c>
      <c r="C41" s="20">
        <v>450659.176</v>
      </c>
      <c r="D41" s="20">
        <v>1270935.042</v>
      </c>
      <c r="E41" s="20">
        <f t="shared" si="4"/>
        <v>820275.8659999999</v>
      </c>
      <c r="F41" s="32" t="s">
        <v>45</v>
      </c>
    </row>
    <row r="42" spans="2:6" s="3" customFormat="1" ht="25.5" customHeight="1">
      <c r="B42" s="28" t="s">
        <v>36</v>
      </c>
      <c r="C42" s="20">
        <v>15368.52</v>
      </c>
      <c r="D42" s="20">
        <v>12483.643</v>
      </c>
      <c r="E42" s="20">
        <f t="shared" si="4"/>
        <v>-2884.8770000000004</v>
      </c>
      <c r="F42" s="32">
        <f t="shared" si="3"/>
        <v>-18.7713390749402</v>
      </c>
    </row>
    <row r="43" spans="2:6" s="3" customFormat="1" ht="16.5" customHeight="1">
      <c r="B43" s="28" t="s">
        <v>37</v>
      </c>
      <c r="C43" s="20">
        <v>113145.32</v>
      </c>
      <c r="D43" s="20">
        <v>52060.546</v>
      </c>
      <c r="E43" s="20">
        <f t="shared" si="4"/>
        <v>-61084.774000000005</v>
      </c>
      <c r="F43" s="32">
        <f t="shared" si="3"/>
        <v>-53.987892738294434</v>
      </c>
    </row>
    <row r="44" spans="2:6" s="3" customFormat="1" ht="16.5" customHeight="1">
      <c r="B44" s="28" t="s">
        <v>33</v>
      </c>
      <c r="C44" s="20">
        <v>3008119.35</v>
      </c>
      <c r="D44" s="20">
        <v>1644103.455</v>
      </c>
      <c r="E44" s="20">
        <f t="shared" si="4"/>
        <v>-1364015.895</v>
      </c>
      <c r="F44" s="32">
        <f t="shared" si="3"/>
        <v>-45.34447394848213</v>
      </c>
    </row>
    <row r="45" spans="2:6" s="3" customFormat="1" ht="24.75" customHeight="1">
      <c r="B45" s="26" t="s">
        <v>38</v>
      </c>
      <c r="C45" s="27">
        <f>+C26+C31+C34+C35+C36+C37</f>
        <v>24051556.616999995</v>
      </c>
      <c r="D45" s="27">
        <f>+D26+D31+D34+D35+D36+D37</f>
        <v>24585532.623</v>
      </c>
      <c r="E45" s="27">
        <f t="shared" si="4"/>
        <v>533976.0060000047</v>
      </c>
      <c r="F45" s="35">
        <f t="shared" si="3"/>
        <v>2.2201307570362445</v>
      </c>
    </row>
    <row r="46" spans="2:6" ht="16.5" customHeight="1">
      <c r="B46" s="4"/>
      <c r="C46" s="29"/>
      <c r="D46" s="6"/>
      <c r="E46" s="6"/>
      <c r="F46" s="6"/>
    </row>
    <row r="47" spans="2:6" ht="16.5" customHeight="1">
      <c r="B47" s="37" t="s">
        <v>43</v>
      </c>
      <c r="C47" s="30"/>
      <c r="D47" s="30"/>
      <c r="E47" s="6"/>
      <c r="F47" s="6"/>
    </row>
    <row r="48" spans="2:6" ht="16.5" customHeight="1">
      <c r="B48" s="4"/>
      <c r="C48" s="38" t="e">
        <v>#REF!</v>
      </c>
      <c r="D48" s="38">
        <v>0</v>
      </c>
      <c r="E48" s="6"/>
      <c r="F48" s="6"/>
    </row>
    <row r="49" spans="2:6" ht="16.5" customHeight="1">
      <c r="B49" s="4"/>
      <c r="C49" s="5"/>
      <c r="D49" s="6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5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5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7"/>
      <c r="E63" s="6"/>
      <c r="F63" s="6"/>
    </row>
    <row r="64" spans="4:6" ht="16.5" customHeight="1">
      <c r="D64" s="10"/>
      <c r="E64" s="11"/>
      <c r="F64" s="11"/>
    </row>
    <row r="65" spans="5:6" ht="16.5" customHeight="1">
      <c r="E65" s="2"/>
      <c r="F65" s="2"/>
    </row>
    <row r="66" spans="4:5" ht="16.5" customHeight="1">
      <c r="D66" s="12"/>
      <c r="E66" s="2"/>
    </row>
    <row r="67" spans="4:5" ht="16.5" customHeight="1">
      <c r="D67" s="12"/>
      <c r="E67" s="2"/>
    </row>
    <row r="68" ht="16.5" customHeight="1">
      <c r="E68" s="2"/>
    </row>
    <row r="69" ht="16.5" customHeight="1">
      <c r="E69" s="2"/>
    </row>
    <row r="70" ht="16.5" customHeight="1">
      <c r="E70" s="2"/>
    </row>
    <row r="71" ht="16.5" customHeight="1">
      <c r="E71" s="2"/>
    </row>
    <row r="72" ht="16.5" customHeight="1">
      <c r="E72" s="2"/>
    </row>
    <row r="73" ht="16.5" customHeight="1">
      <c r="E73" s="2"/>
    </row>
    <row r="74" ht="16.5" customHeight="1">
      <c r="E74" s="2"/>
    </row>
    <row r="75" ht="16.5" customHeight="1">
      <c r="E75" s="2"/>
    </row>
    <row r="76" ht="16.5" customHeight="1">
      <c r="E76" s="2"/>
    </row>
    <row r="77" ht="16.5" customHeight="1">
      <c r="E77" s="2"/>
    </row>
    <row r="78" ht="16.5" customHeight="1">
      <c r="E78" s="2"/>
    </row>
    <row r="79" ht="16.5" customHeight="1">
      <c r="E79" s="2"/>
    </row>
    <row r="80" ht="16.5" customHeight="1">
      <c r="E80" s="2"/>
    </row>
    <row r="81" ht="16.5" customHeight="1">
      <c r="E81" s="10"/>
    </row>
    <row r="82" ht="16.5" customHeight="1">
      <c r="E82" s="10"/>
    </row>
    <row r="83" ht="16.5" customHeight="1">
      <c r="E83" s="10"/>
    </row>
    <row r="84" ht="16.5" customHeight="1">
      <c r="E84" s="10"/>
    </row>
    <row r="85" ht="16.5" customHeight="1">
      <c r="E85" s="10"/>
    </row>
    <row r="86" ht="16.5" customHeight="1">
      <c r="E86" s="10"/>
    </row>
    <row r="87" ht="16.5" customHeight="1">
      <c r="E87" s="10"/>
    </row>
    <row r="88" ht="16.5" customHeight="1">
      <c r="E88" s="10"/>
    </row>
    <row r="89" ht="16.5" customHeight="1">
      <c r="E89" s="10"/>
    </row>
    <row r="90" ht="16.5" customHeight="1">
      <c r="E90" s="10"/>
    </row>
    <row r="91" ht="16.5" customHeight="1">
      <c r="E91" s="10"/>
    </row>
    <row r="92" ht="16.5" customHeight="1">
      <c r="E92" s="10"/>
    </row>
    <row r="93" ht="16.5" customHeight="1">
      <c r="E93" s="10"/>
    </row>
    <row r="94" ht="16.5" customHeight="1">
      <c r="E94" s="10"/>
    </row>
    <row r="95" ht="16.5" customHeight="1">
      <c r="E95" s="10"/>
    </row>
    <row r="96" ht="16.5" customHeight="1">
      <c r="E96" s="10"/>
    </row>
    <row r="97" ht="16.5" customHeight="1">
      <c r="E97" s="10"/>
    </row>
    <row r="98" ht="16.5" customHeight="1">
      <c r="E98" s="10"/>
    </row>
    <row r="99" ht="16.5" customHeight="1">
      <c r="E99" s="10"/>
    </row>
    <row r="100" ht="16.5" customHeight="1">
      <c r="E100" s="10"/>
    </row>
    <row r="101" ht="16.5" customHeight="1">
      <c r="E101" s="10"/>
    </row>
    <row r="102" ht="16.5" customHeight="1">
      <c r="E102" s="10"/>
    </row>
    <row r="103" ht="16.5" customHeight="1">
      <c r="E103" s="10"/>
    </row>
    <row r="104" ht="16.5" customHeight="1">
      <c r="E104" s="10"/>
    </row>
    <row r="105" ht="16.5" customHeight="1">
      <c r="E105" s="10"/>
    </row>
    <row r="106" ht="16.5" customHeight="1">
      <c r="E106" s="10"/>
    </row>
    <row r="107" ht="16.5" customHeight="1">
      <c r="E107" s="10"/>
    </row>
    <row r="108" ht="16.5" customHeight="1">
      <c r="E108" s="10"/>
    </row>
    <row r="109" ht="16.5" customHeight="1">
      <c r="E109" s="10"/>
    </row>
    <row r="110" ht="16.5" customHeight="1">
      <c r="E110" s="10"/>
    </row>
    <row r="111" ht="16.5" customHeight="1">
      <c r="E111" s="10"/>
    </row>
    <row r="112" ht="16.5" customHeight="1">
      <c r="E112" s="10"/>
    </row>
    <row r="113" ht="16.5" customHeight="1">
      <c r="E113" s="10"/>
    </row>
    <row r="114" ht="16.5" customHeight="1">
      <c r="E114" s="10"/>
    </row>
    <row r="115" ht="16.5" customHeight="1">
      <c r="E115" s="10"/>
    </row>
    <row r="116" ht="16.5" customHeight="1">
      <c r="E116" s="10"/>
    </row>
    <row r="117" ht="16.5" customHeight="1">
      <c r="E117" s="10"/>
    </row>
    <row r="118" ht="16.5" customHeight="1">
      <c r="E118" s="10"/>
    </row>
    <row r="119" ht="16.5" customHeight="1">
      <c r="E119" s="10"/>
    </row>
    <row r="120" ht="16.5" customHeight="1">
      <c r="E120" s="10"/>
    </row>
    <row r="121" ht="16.5" customHeight="1">
      <c r="E121" s="10"/>
    </row>
    <row r="122" ht="16.5" customHeight="1">
      <c r="E122" s="10"/>
    </row>
    <row r="123" ht="16.5" customHeight="1">
      <c r="E123" s="10"/>
    </row>
    <row r="124" ht="16.5" customHeight="1">
      <c r="E124" s="10"/>
    </row>
    <row r="125" ht="16.5" customHeight="1">
      <c r="E125" s="10"/>
    </row>
    <row r="126" ht="16.5" customHeight="1">
      <c r="E126" s="10"/>
    </row>
    <row r="127" ht="16.5" customHeight="1">
      <c r="E127" s="10"/>
    </row>
    <row r="128" ht="16.5" customHeight="1">
      <c r="E128" s="10"/>
    </row>
    <row r="129" ht="16.5" customHeight="1">
      <c r="E129" s="10"/>
    </row>
    <row r="130" ht="16.5" customHeight="1">
      <c r="E130" s="10"/>
    </row>
    <row r="131" ht="16.5" customHeight="1">
      <c r="E131" s="10"/>
    </row>
    <row r="132" ht="16.5" customHeight="1">
      <c r="E132" s="10"/>
    </row>
    <row r="133" ht="16.5" customHeight="1">
      <c r="E133" s="10"/>
    </row>
    <row r="134" ht="16.5" customHeight="1">
      <c r="E134" s="10"/>
    </row>
    <row r="135" ht="16.5" customHeight="1">
      <c r="E135" s="10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2023-03-22T08:28:30Z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